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12060" tabRatio="702" firstSheet="23" activeTab="29"/>
  </bookViews>
  <sheets>
    <sheet name="Note 17 Cash" sheetId="1" r:id="rId1"/>
    <sheet name="Note 18 Loans to banks" sheetId="2" r:id="rId2"/>
    <sheet name="Note 18 Banks quality" sheetId="3" r:id="rId3"/>
    <sheet name="Note 18 Rating" sheetId="4" r:id="rId4"/>
    <sheet name="Note 19 Trading securities" sheetId="5" r:id="rId5"/>
    <sheet name="Note 20 Derivatives" sheetId="6" r:id="rId6"/>
    <sheet name="Nota 21 Hedge acc." sheetId="7" r:id="rId7"/>
    <sheet name="Note 21 CF hedge acc." sheetId="8" r:id="rId8"/>
    <sheet name="Note 22 Loans" sheetId="9" r:id="rId9"/>
    <sheet name="Note 22 Provisions" sheetId="10" r:id="rId10"/>
    <sheet name="Note 22 Loans quality" sheetId="11" r:id="rId11"/>
    <sheet name="Note 22 Loans not past due" sheetId="12" r:id="rId12"/>
    <sheet name="Note 22 Loans past due" sheetId="13" r:id="rId13"/>
    <sheet name="Note 22 Impaired loans" sheetId="14" r:id="rId14"/>
    <sheet name="Note 22 Collaterals " sheetId="15" r:id="rId15"/>
    <sheet name="Note 23 Investment sec." sheetId="16" r:id="rId16"/>
    <sheet name="Note 23 Contd." sheetId="17" r:id="rId17"/>
    <sheet name="Note 24 Intangible assets" sheetId="18" r:id="rId18"/>
    <sheet name="Note 24 Movements" sheetId="19" r:id="rId19"/>
    <sheet name="Note 25 Tangible assets" sheetId="20" r:id="rId20"/>
    <sheet name="Note 25 Movements " sheetId="21" r:id="rId21"/>
    <sheet name="Note 25 Operating lease" sheetId="22" r:id="rId22"/>
    <sheet name="Note 26 Other assets" sheetId="23" r:id="rId23"/>
    <sheet name="Note 27 Amounts due to banks" sheetId="24" r:id="rId24"/>
    <sheet name="Note 28 Deposits" sheetId="25" r:id="rId25"/>
    <sheet name="Note 29 Debt sec in issue" sheetId="26" r:id="rId26"/>
    <sheet name="Note 29 Movements" sheetId="27" r:id="rId27"/>
    <sheet name="Note 30 Subordinated liab." sheetId="28" r:id="rId28"/>
    <sheet name="Note 30 Movements" sheetId="29" r:id="rId29"/>
    <sheet name="Note 31 Other liab. " sheetId="30" r:id="rId30"/>
    <sheet name="Note 32 Provisions" sheetId="31" r:id="rId31"/>
    <sheet name="Note 33 Tax" sheetId="32" r:id="rId32"/>
    <sheet name="Note 36 Contingent liab." sheetId="33" r:id="rId33"/>
    <sheet name="Note 37 Pledged assets" sheetId="34" r:id="rId34"/>
    <sheet name="Note 38 Share capital" sheetId="35" r:id="rId35"/>
    <sheet name="Note 40 Retained earnings" sheetId="36" r:id="rId36"/>
    <sheet name="Note 41 Other comp. of equity" sheetId="37" r:id="rId37"/>
  </sheets>
  <definedNames/>
  <calcPr fullCalcOnLoad="1"/>
</workbook>
</file>

<file path=xl/sharedStrings.xml><?xml version="1.0" encoding="utf-8"?>
<sst xmlns="http://schemas.openxmlformats.org/spreadsheetml/2006/main" count="1611" uniqueCount="632">
  <si>
    <t>Tangible assets under construction</t>
  </si>
  <si>
    <t>Repo / sell-buy-back transactions</t>
  </si>
  <si>
    <t>Other</t>
  </si>
  <si>
    <t>Carrying value</t>
  </si>
  <si>
    <t>Loans and advances to customers</t>
  </si>
  <si>
    <t>Loans and advances</t>
  </si>
  <si>
    <t>- write-offs</t>
  </si>
  <si>
    <t>Loans and advances to customers, including:</t>
  </si>
  <si>
    <t>Loans and advances with impairment</t>
  </si>
  <si>
    <t>other *)</t>
  </si>
  <si>
    <t>Corporate entities</t>
  </si>
  <si>
    <t>Public sector</t>
  </si>
  <si>
    <t>Term loans</t>
  </si>
  <si>
    <t>Additions (issue)</t>
  </si>
  <si>
    <t>Disposals (redemption)</t>
  </si>
  <si>
    <t>Disposals (partial repayment)</t>
  </si>
  <si>
    <t>08.03.2017</t>
  </si>
  <si>
    <t>3M LIBOR + 1.4%**</t>
  </si>
  <si>
    <t>Debt securities in issue as at the end of the period</t>
  </si>
  <si>
    <t>Additions (loan raised)</t>
  </si>
  <si>
    <t>Disposals (repayment)</t>
  </si>
  <si>
    <t>Total other liabilities</t>
  </si>
  <si>
    <t>Change in the period (due to)</t>
  </si>
  <si>
    <t>Past due up to 30 days</t>
  </si>
  <si>
    <t>Past due 31 - 60 days</t>
  </si>
  <si>
    <t>Past due 61 - 90 days</t>
  </si>
  <si>
    <t xml:space="preserve">corporate &amp; institutional enterprises </t>
  </si>
  <si>
    <t>medium &amp; small enterprises</t>
  </si>
  <si>
    <t>Off-balance sheet granted contingent liabilities with impairment</t>
  </si>
  <si>
    <t>guarantee</t>
  </si>
  <si>
    <t>Term placements</t>
  </si>
  <si>
    <t>Over 5 years</t>
  </si>
  <si>
    <t>Recognised in other comprehensive income</t>
  </si>
  <si>
    <t>Up to 1 year</t>
  </si>
  <si>
    <t>Exchange differences on translating foreign operations</t>
  </si>
  <si>
    <t>Available-for-sale financial assets</t>
  </si>
  <si>
    <t>Cash flow hedges</t>
  </si>
  <si>
    <t>Gains on property revaluation</t>
  </si>
  <si>
    <t>Total other components of equity</t>
  </si>
  <si>
    <t>Unrealized gains (positive differences)</t>
  </si>
  <si>
    <t>Unrealized losses (negative differences)</t>
  </si>
  <si>
    <t>Unrealized gains on debt instruments</t>
  </si>
  <si>
    <t>Unrealized losses on debt instruments</t>
  </si>
  <si>
    <t>Unrealized gains on equity instruments</t>
  </si>
  <si>
    <t>Unrealized losses on equity instruments</t>
  </si>
  <si>
    <t xml:space="preserve">Unrealized gains </t>
  </si>
  <si>
    <t xml:space="preserve">Unrealized losses </t>
  </si>
  <si>
    <t>Other comprehensive income</t>
  </si>
  <si>
    <t>Total,  gross</t>
  </si>
  <si>
    <t>Total, net</t>
  </si>
  <si>
    <t>Other fixed assets</t>
  </si>
  <si>
    <t>- development costs</t>
  </si>
  <si>
    <t>Cash in hand</t>
  </si>
  <si>
    <t>Current account</t>
  </si>
  <si>
    <t>Contingent liabilities granted and received</t>
  </si>
  <si>
    <t>I</t>
  </si>
  <si>
    <t>II</t>
  </si>
  <si>
    <t>1. Financing</t>
  </si>
  <si>
    <t>2. Guarantees and other financial facilities</t>
  </si>
  <si>
    <t>3. Other commitments</t>
  </si>
  <si>
    <t>1. Interest rate derivatives</t>
  </si>
  <si>
    <t>2. Currency derivatives</t>
  </si>
  <si>
    <t>3. Market risk derivatives</t>
  </si>
  <si>
    <t>ordinary bearer*</t>
  </si>
  <si>
    <t>ordinary registered*</t>
  </si>
  <si>
    <t>Gross other financial assets, including:</t>
  </si>
  <si>
    <t>- Not past due</t>
  </si>
  <si>
    <t>- Past due over 90 days</t>
  </si>
  <si>
    <t>- Provisions for impaired assets (negative amount)</t>
  </si>
  <si>
    <t>including: acquired computer software</t>
  </si>
  <si>
    <t>Receivables with impairment</t>
  </si>
  <si>
    <t>Provisions for receivables with impairment</t>
  </si>
  <si>
    <t>Loans and advances past due but not impaired</t>
  </si>
  <si>
    <t>Past due but not impaired</t>
  </si>
  <si>
    <t>Profit for the current year</t>
  </si>
  <si>
    <t>- transfer to intangible assets</t>
  </si>
  <si>
    <t>Increase (due to)</t>
  </si>
  <si>
    <t>- foreign exchange differences</t>
  </si>
  <si>
    <t>- other</t>
  </si>
  <si>
    <t>Current accounts</t>
  </si>
  <si>
    <t>Other receivables</t>
  </si>
  <si>
    <t>Total (gross) loans and advances to banks</t>
  </si>
  <si>
    <t>Loans and advances to Polish banks (gross)</t>
  </si>
  <si>
    <t>Provisions created for loans and advances to Polish banks</t>
  </si>
  <si>
    <t>Loans and advances to foreign banks (gross)</t>
  </si>
  <si>
    <t>Provisions created for loans and advances to foreign banks</t>
  </si>
  <si>
    <t>Total (net) loans and advances to banks</t>
  </si>
  <si>
    <t>Commitments granted</t>
  </si>
  <si>
    <t>Disposals (sale, redemption and forfeiture)</t>
  </si>
  <si>
    <t>- buildings and structures</t>
  </si>
  <si>
    <t>Buildings and structures</t>
  </si>
  <si>
    <t xml:space="preserve">        a) Loan commitments</t>
  </si>
  <si>
    <t>Type of preference</t>
  </si>
  <si>
    <t>Type of restrictions</t>
  </si>
  <si>
    <t>Year of registration</t>
  </si>
  <si>
    <t>fully paid in cash</t>
  </si>
  <si>
    <t>Commitments received</t>
  </si>
  <si>
    <t>Amortization for the period (due to)</t>
  </si>
  <si>
    <t>Equity securities:</t>
  </si>
  <si>
    <t>- listed</t>
  </si>
  <si>
    <t>- unlisted</t>
  </si>
  <si>
    <t>Derivatives held for trading</t>
  </si>
  <si>
    <t>Foreign exchange derivatives</t>
  </si>
  <si>
    <t>- Currency forwards</t>
  </si>
  <si>
    <t>- Currency swaps</t>
  </si>
  <si>
    <t>- Cross-currency interest rate swaps</t>
  </si>
  <si>
    <t>- OTC currency options bought and sold</t>
  </si>
  <si>
    <t xml:space="preserve">Total OTC derivatives </t>
  </si>
  <si>
    <t>- Currency futures</t>
  </si>
  <si>
    <t>- Stock exchange traded currency options - bought and sold</t>
  </si>
  <si>
    <t>Total foreign exchange derivatives</t>
  </si>
  <si>
    <t>Interest rate derivatives</t>
  </si>
  <si>
    <t>- Interest rate swaps</t>
  </si>
  <si>
    <t>- Forward rate agreements</t>
  </si>
  <si>
    <t xml:space="preserve">- OTC interest rate options </t>
  </si>
  <si>
    <t>- Other OTC derivatives</t>
  </si>
  <si>
    <t>Total OTC interest rate derivatives</t>
  </si>
  <si>
    <t>- Interest rate futures</t>
  </si>
  <si>
    <t>- inventories</t>
  </si>
  <si>
    <t>Short-term (up to 1 year)</t>
  </si>
  <si>
    <t>Long-term (over 1 year)</t>
  </si>
  <si>
    <t>- term loans, including:</t>
  </si>
  <si>
    <t>housing and mortgage loans</t>
  </si>
  <si>
    <t>- term loans:</t>
  </si>
  <si>
    <t>Tangible assets, including:</t>
  </si>
  <si>
    <t>Total tangible assets</t>
  </si>
  <si>
    <t>- transfer from tangible assets under construction</t>
  </si>
  <si>
    <t>- transfer to tangible assets</t>
  </si>
  <si>
    <t>corporate &amp; institutional enterprises</t>
  </si>
  <si>
    <t xml:space="preserve">medium &amp; small enterprises </t>
  </si>
  <si>
    <t>1 - 5 years</t>
  </si>
  <si>
    <t>Total off-balance sheet items</t>
  </si>
  <si>
    <t xml:space="preserve">Gains / (losses) from changes in fair value </t>
  </si>
  <si>
    <t>- reverse repo / buy-sell-back transactions</t>
  </si>
  <si>
    <t>Unlisted</t>
  </si>
  <si>
    <t>Other reserve capital</t>
  </si>
  <si>
    <t>Change in the scope of consolidation</t>
  </si>
  <si>
    <t>- Stock exchange traded interest rate options</t>
  </si>
  <si>
    <t xml:space="preserve">Goodwill </t>
  </si>
  <si>
    <t>Derivatives held for hedging</t>
  </si>
  <si>
    <t>Derivatives designated as fair value hedges</t>
  </si>
  <si>
    <t>- Cross currency interest swaps</t>
  </si>
  <si>
    <t>Market risk transactions</t>
  </si>
  <si>
    <t>Derivatives designated as cash flow hedges</t>
  </si>
  <si>
    <t>Year ended 31 December</t>
  </si>
  <si>
    <t>Reverse repo / buy-sell-back transactions</t>
  </si>
  <si>
    <t>- Stock exchange traded currency options bought</t>
  </si>
  <si>
    <t>Total derivatives held for hedging</t>
  </si>
  <si>
    <t>Exchange differences</t>
  </si>
  <si>
    <t>Additions</t>
  </si>
  <si>
    <t>Assets</t>
  </si>
  <si>
    <t>Liabilities</t>
  </si>
  <si>
    <t>Provisions for off-balance sheet contingent liabilities analysed according 
to portfolio approach (negative amount)</t>
  </si>
  <si>
    <t>Effective interest rate (%)</t>
  </si>
  <si>
    <t>Terms of interest rate (%)</t>
  </si>
  <si>
    <t>As at the beginning of the period</t>
  </si>
  <si>
    <t>- purchase</t>
  </si>
  <si>
    <t xml:space="preserve">- stock exchange traded warrants - sold </t>
  </si>
  <si>
    <t>Guarantee/collateral</t>
  </si>
  <si>
    <t>- increase of provisions, due to:</t>
  </si>
  <si>
    <t>Impairment provisions for exposures analysed according to portfolio approach</t>
  </si>
  <si>
    <t>Total provisions</t>
  </si>
  <si>
    <t>Provisions created (Note 13)</t>
  </si>
  <si>
    <t>Release of provisions (Note 13)</t>
  </si>
  <si>
    <t>Reclassification</t>
  </si>
  <si>
    <t>Issued by government</t>
  </si>
  <si>
    <t>- government bonds</t>
  </si>
  <si>
    <t>- treasury bills</t>
  </si>
  <si>
    <t>Issued by central bank</t>
  </si>
  <si>
    <t>- bank's bonds</t>
  </si>
  <si>
    <t>- deposit certificates</t>
  </si>
  <si>
    <t>- corporate bonds</t>
  </si>
  <si>
    <t>- communal bonds</t>
  </si>
  <si>
    <t>Total debt and equity securities:</t>
  </si>
  <si>
    <t>Reclassification and foreign exchange differences</t>
  </si>
  <si>
    <t>Gross investment in finance leases, receivable:</t>
  </si>
  <si>
    <t>- not later than 1 year</t>
  </si>
  <si>
    <t>- later than 1 year and not later than 5 years</t>
  </si>
  <si>
    <t>- later than 5 years</t>
  </si>
  <si>
    <t>Unearned future finance income on finance leases (negative amount)</t>
  </si>
  <si>
    <t>Net investment in finance leases</t>
  </si>
  <si>
    <t>Net investment in finance leases, receivable:</t>
  </si>
  <si>
    <t>Debt securities</t>
  </si>
  <si>
    <t>Total  provisions for investment securities</t>
  </si>
  <si>
    <t xml:space="preserve">Provisions created for loans and advances to banks (negative amount) </t>
  </si>
  <si>
    <t>Patents, licences and similar assets, including:</t>
  </si>
  <si>
    <t xml:space="preserve">- transfer from fixed assets under construction </t>
  </si>
  <si>
    <t>Guarantees, banker's acceptances, documentary and commercial letters of credit</t>
  </si>
  <si>
    <t>Impairment provisions for finance leases receivable</t>
  </si>
  <si>
    <t>Net carrying amount of finance leases receivable</t>
  </si>
  <si>
    <t>Total - Loans and advances to customers</t>
  </si>
  <si>
    <t>Debt securities in issue 
by category</t>
  </si>
  <si>
    <t>Fixed assets under construction</t>
  </si>
  <si>
    <t>Assets taken over and held for resale</t>
  </si>
  <si>
    <t>- transfer to intangible assets given to use</t>
  </si>
  <si>
    <t>up to 3 months</t>
  </si>
  <si>
    <t xml:space="preserve">- medium &amp; small enterprises </t>
  </si>
  <si>
    <t>- Interest rate swap, OIS</t>
  </si>
  <si>
    <t>Decrease (due to)</t>
  </si>
  <si>
    <t>- sale</t>
  </si>
  <si>
    <t>As at the end of the period</t>
  </si>
  <si>
    <t>Development costs</t>
  </si>
  <si>
    <t>- computer software</t>
  </si>
  <si>
    <t>Other intangible assets</t>
  </si>
  <si>
    <t>Total intangible assets</t>
  </si>
  <si>
    <t>- other increases</t>
  </si>
  <si>
    <t>- liquidation</t>
  </si>
  <si>
    <t>- other decreases</t>
  </si>
  <si>
    <t>- increase</t>
  </si>
  <si>
    <t>- decrease</t>
  </si>
  <si>
    <t>- land</t>
  </si>
  <si>
    <t>- equipment</t>
  </si>
  <si>
    <t>- vehicles</t>
  </si>
  <si>
    <t>Intangible assets under development</t>
  </si>
  <si>
    <t>Equipment</t>
  </si>
  <si>
    <t>Vehicles</t>
  </si>
  <si>
    <t>Liabilities in respect of cash collaterals</t>
  </si>
  <si>
    <t>Provisions created</t>
  </si>
  <si>
    <t>Release of provisions</t>
  </si>
  <si>
    <t>Write-offs</t>
  </si>
  <si>
    <t>Term loans, including:</t>
  </si>
  <si>
    <t>Housing and mortgage loans</t>
  </si>
  <si>
    <t>Corporate &amp; institutional enterprises</t>
  </si>
  <si>
    <t xml:space="preserve">Medium &amp; small enterprises </t>
  </si>
  <si>
    <t>2011</t>
  </si>
  <si>
    <t>Depreciation for the period (due to)</t>
  </si>
  <si>
    <t>- depreciation charge</t>
  </si>
  <si>
    <t>- real estate</t>
  </si>
  <si>
    <t>Other, including:</t>
  </si>
  <si>
    <t>- debtors</t>
  </si>
  <si>
    <t>- interbank balances</t>
  </si>
  <si>
    <t>- other accruals</t>
  </si>
  <si>
    <t>Total interest rate derivatives</t>
  </si>
  <si>
    <t>Off-balance sheet contingent liabilities</t>
  </si>
  <si>
    <t>Net off-balance sheet contingent liabilities</t>
  </si>
  <si>
    <t>- accrued income</t>
  </si>
  <si>
    <t>Total other assets</t>
  </si>
  <si>
    <t>Payables to be settled</t>
  </si>
  <si>
    <t>Loans and advances received</t>
  </si>
  <si>
    <t>- liabilities in respect of cash collaterals</t>
  </si>
  <si>
    <t>Corporate customers:</t>
  </si>
  <si>
    <t>Term deposits</t>
  </si>
  <si>
    <t>Repo transactions</t>
  </si>
  <si>
    <t>Other liabilities:</t>
  </si>
  <si>
    <t>Individual customers:</t>
  </si>
  <si>
    <t>Public sector customers:</t>
  </si>
  <si>
    <t>Total amounts due to customers</t>
  </si>
  <si>
    <t>Nominal value</t>
  </si>
  <si>
    <t>Redemption date</t>
  </si>
  <si>
    <t>Long-term issues</t>
  </si>
  <si>
    <t>Short-term issues</t>
  </si>
  <si>
    <t>Currency</t>
  </si>
  <si>
    <t>Subordinated liabilities as at the end of the period</t>
  </si>
  <si>
    <t>- tax liabilities</t>
  </si>
  <si>
    <t>- dividends payable</t>
  </si>
  <si>
    <t>- creditors</t>
  </si>
  <si>
    <t>- accrued expenses</t>
  </si>
  <si>
    <t>- deferred income</t>
  </si>
  <si>
    <t>For legal proceedings</t>
  </si>
  <si>
    <t>For off-balance sheet granted contingent liabilities *</t>
  </si>
  <si>
    <t>For off-balance sheet granted contingent liabilities</t>
  </si>
  <si>
    <t xml:space="preserve">    for off-balance-sheet granted contingent liabilities (Note 13)</t>
  </si>
  <si>
    <t>As at the beginning of the period (by type)</t>
  </si>
  <si>
    <t>- utilization</t>
  </si>
  <si>
    <t>As at the end of the period (by type)</t>
  </si>
  <si>
    <t>Other provisions</t>
  </si>
  <si>
    <t>Interest</t>
  </si>
  <si>
    <t>Tax losses carried forward</t>
  </si>
  <si>
    <t>Loan commitments and other commitments</t>
  </si>
  <si>
    <t>Term placements with other banks</t>
  </si>
  <si>
    <t>Placements with other banks (up to 3 months)</t>
  </si>
  <si>
    <t>Other liabilities, including</t>
  </si>
  <si>
    <t xml:space="preserve">        b) Operating lease commitments</t>
  </si>
  <si>
    <t xml:space="preserve">        c) Capital commitments</t>
  </si>
  <si>
    <t xml:space="preserve">        a) Banker's acceptances</t>
  </si>
  <si>
    <t xml:space="preserve">        b) Guarantees and standby letters of credit</t>
  </si>
  <si>
    <t xml:space="preserve">Provisions for loans and advances to banks as at the beginning of the period </t>
  </si>
  <si>
    <t>Contract amount</t>
  </si>
  <si>
    <t>Purchase</t>
  </si>
  <si>
    <t>Disposal</t>
  </si>
  <si>
    <t>Listed</t>
  </si>
  <si>
    <t>Debt  Securities</t>
  </si>
  <si>
    <t>Gross amount</t>
  </si>
  <si>
    <t>Provisions without cash flow from collaterals</t>
  </si>
  <si>
    <t>Financial effect of collaterals</t>
  </si>
  <si>
    <t>Balace sheet data</t>
  </si>
  <si>
    <t>Loans to individuals:</t>
  </si>
  <si>
    <t xml:space="preserve">  −  Current accounts</t>
  </si>
  <si>
    <t xml:space="preserve">  −  Term loans, including:</t>
  </si>
  <si>
    <t>Loans to corporate clients:</t>
  </si>
  <si>
    <t xml:space="preserve">   −  Current accounts</t>
  </si>
  <si>
    <t xml:space="preserve">   −  Term loans:</t>
  </si>
  <si>
    <t>Total balance sheet data</t>
  </si>
  <si>
    <t>Off-balance sheet data:</t>
  </si>
  <si>
    <t>Total off-balance sheet data:</t>
  </si>
  <si>
    <t>- transfer from intangible assets under development</t>
  </si>
  <si>
    <t>Deferred income tax</t>
  </si>
  <si>
    <t>PLN</t>
  </si>
  <si>
    <t>CHF</t>
  </si>
  <si>
    <t>Other debt securities</t>
  </si>
  <si>
    <t>-</t>
  </si>
  <si>
    <t>Fair value</t>
  </si>
  <si>
    <t>Incurred but not identified losses</t>
  </si>
  <si>
    <t>Total derivative assets / liabilities held for trading</t>
  </si>
  <si>
    <t>Deferred income tax included in the income statement</t>
  </si>
  <si>
    <t xml:space="preserve">Interest </t>
  </si>
  <si>
    <t>Valuation of derivative financial instruments</t>
  </si>
  <si>
    <t>Valuation of investment securities</t>
  </si>
  <si>
    <t>Provisions for impairment of loans and advances</t>
  </si>
  <si>
    <t>Provisions for employee benefits</t>
  </si>
  <si>
    <t>Prepayments/accruals</t>
  </si>
  <si>
    <t>Differences between carrying and tax value of lease</t>
  </si>
  <si>
    <t>Other negative temporary differences</t>
  </si>
  <si>
    <t>Total deferred income tax assets</t>
  </si>
  <si>
    <t>2010</t>
  </si>
  <si>
    <t>Other positive temporary differences</t>
  </si>
  <si>
    <t>Total deferred income tax liabilities</t>
  </si>
  <si>
    <t>1994</t>
  </si>
  <si>
    <t>1995</t>
  </si>
  <si>
    <t>1997</t>
  </si>
  <si>
    <t>1998</t>
  </si>
  <si>
    <t>2000</t>
  </si>
  <si>
    <t>2004</t>
  </si>
  <si>
    <t>2005</t>
  </si>
  <si>
    <t>2006</t>
  </si>
  <si>
    <t>2007</t>
  </si>
  <si>
    <t>2008</t>
  </si>
  <si>
    <t>Total recognised derivative assets/ liabilities</t>
  </si>
  <si>
    <t>Total recognised derivative assets/ liabilities and other trading liabilities</t>
  </si>
  <si>
    <t xml:space="preserve">- fixed assets </t>
  </si>
  <si>
    <t xml:space="preserve">Provisions for loans and advances to banks as at the end of the period </t>
  </si>
  <si>
    <t>Debt securities:</t>
  </si>
  <si>
    <t>Other supplementary capital</t>
  </si>
  <si>
    <t>Total retained earnings</t>
  </si>
  <si>
    <t>Deferred income tax assets</t>
  </si>
  <si>
    <t>Contractual interest rate</t>
  </si>
  <si>
    <t>- interbank settlements</t>
  </si>
  <si>
    <t>Loans and advances to public sector</t>
  </si>
  <si>
    <t xml:space="preserve">Land      </t>
  </si>
  <si>
    <t>Debt securities in issue (carrying value in PLN '000)</t>
  </si>
  <si>
    <t>including:</t>
  </si>
  <si>
    <t xml:space="preserve">Minimum lease payments under non-cancellable operating lease </t>
  </si>
  <si>
    <t>Over 1 year up to 5 years</t>
  </si>
  <si>
    <t>Loans and advances to individuals:</t>
  </si>
  <si>
    <t>Loans and advances to corporate entities:</t>
  </si>
  <si>
    <t xml:space="preserve">Total (gross) loans and advances to customers </t>
  </si>
  <si>
    <t>Provisions for loans and advances to customers (negative amount)</t>
  </si>
  <si>
    <t>Total (net) loans and advances to customers</t>
  </si>
  <si>
    <t>Gross balance sheet exposure</t>
  </si>
  <si>
    <t>Net balance sheet exposure</t>
  </si>
  <si>
    <t xml:space="preserve">Gross balance sheet exposure </t>
  </si>
  <si>
    <t>Valuation of securities</t>
  </si>
  <si>
    <t>Share type</t>
  </si>
  <si>
    <t>Loans and advances to individuals</t>
  </si>
  <si>
    <t>Loans and advances to corporate entities</t>
  </si>
  <si>
    <t>Series / issue value</t>
  </si>
  <si>
    <t>Paid up</t>
  </si>
  <si>
    <t>ordinary bearer</t>
  </si>
  <si>
    <t>Total number of shares</t>
  </si>
  <si>
    <t>Total registered share capital</t>
  </si>
  <si>
    <t>Nominal value per share</t>
  </si>
  <si>
    <t>Loans and advances to banks</t>
  </si>
  <si>
    <t>SUBORDINATED LIABILITIES</t>
  </si>
  <si>
    <t>Investment securities</t>
  </si>
  <si>
    <t>Provision (provision for impaired loans and advances as well as IBNI provision)</t>
  </si>
  <si>
    <t xml:space="preserve">    Loans and advances neither past due nor impaired
</t>
  </si>
  <si>
    <t xml:space="preserve">Individuals </t>
  </si>
  <si>
    <t>Individuals</t>
  </si>
  <si>
    <t xml:space="preserve">   Loans and advances with impairment recognized on an individual basis</t>
  </si>
  <si>
    <t>Changes in provisions for losses on investment securities and pledged assets:</t>
  </si>
  <si>
    <t>Provisions for losses on equity  securities</t>
  </si>
  <si>
    <t>Other assets</t>
  </si>
  <si>
    <t xml:space="preserve">- sale </t>
  </si>
  <si>
    <t>Amounts due to other banks</t>
  </si>
  <si>
    <t xml:space="preserve">Allowance for impairment </t>
  </si>
  <si>
    <t>Amounts written off during the period as uncollectible</t>
  </si>
  <si>
    <t>Amounts recovered during the period</t>
  </si>
  <si>
    <t>Foreign exchange differences</t>
  </si>
  <si>
    <t>Number of shares</t>
  </si>
  <si>
    <t>- current accounts</t>
  </si>
  <si>
    <t>Profit from the previous year</t>
  </si>
  <si>
    <t>Neither past due nor impaired</t>
  </si>
  <si>
    <t>Impaired</t>
  </si>
  <si>
    <t>Other changes</t>
  </si>
  <si>
    <t xml:space="preserve">    for legal proceedings</t>
  </si>
  <si>
    <t xml:space="preserve">    other</t>
  </si>
  <si>
    <t>- release of provisions, due to:</t>
  </si>
  <si>
    <t>Sub-portfolio</t>
  </si>
  <si>
    <t>Total</t>
  </si>
  <si>
    <t>- Commerzbank AG</t>
  </si>
  <si>
    <t>- amortization</t>
  </si>
  <si>
    <t>Deferred income tax liabilities</t>
  </si>
  <si>
    <t>Other components of equity</t>
  </si>
  <si>
    <t>Share of other comprehensive income of associates</t>
  </si>
  <si>
    <t>Unguaranteed residual value accruing to the lessor</t>
  </si>
  <si>
    <t>Acquired patents, licences and other similar assets</t>
  </si>
  <si>
    <t>- other fixed assets</t>
  </si>
  <si>
    <t>Default category</t>
  </si>
  <si>
    <t>Past due over 90 days</t>
  </si>
  <si>
    <t>Trading securities without pledge</t>
  </si>
  <si>
    <t xml:space="preserve">Pledged trading securities </t>
  </si>
  <si>
    <t>Total trading securities</t>
  </si>
  <si>
    <t>Investment securities without pledge</t>
  </si>
  <si>
    <t xml:space="preserve">Pledged investment securities </t>
  </si>
  <si>
    <t>Total investment securities</t>
  </si>
  <si>
    <t>3M LIBOR + 1.2%*</t>
  </si>
  <si>
    <t>Provisions for loans and advances with impairment</t>
  </si>
  <si>
    <t>General banking risk reserve</t>
  </si>
  <si>
    <t xml:space="preserve">        c) Documentary and commercial letters of credit</t>
  </si>
  <si>
    <t xml:space="preserve">        c) Guarantees of issues underwritten</t>
  </si>
  <si>
    <t>Impairment of investments in subsidiaries</t>
  </si>
  <si>
    <t>As at the end 
of the period 
(in PLN '000)</t>
  </si>
  <si>
    <t>Recognised in the income statement</t>
  </si>
  <si>
    <t>Recognised in equity equity</t>
  </si>
  <si>
    <t>2013</t>
  </si>
  <si>
    <t>Provisions for off-balance sheet contingent liabilities analysed individually (negative amount)</t>
  </si>
  <si>
    <t xml:space="preserve">Actuarial gains and losses relating to post-employment benefits </t>
  </si>
  <si>
    <t xml:space="preserve">Actuarial gains </t>
  </si>
  <si>
    <t>6M WIBOR + 2.25%</t>
  </si>
  <si>
    <t>20.12.2023</t>
  </si>
  <si>
    <t>- provisions for holiday equivalents</t>
  </si>
  <si>
    <t>Provisions for post-employment employee benefits</t>
  </si>
  <si>
    <t>pension and disability provisions</t>
  </si>
  <si>
    <t>provisions for death severance</t>
  </si>
  <si>
    <t>provisions for Social Benefit Fund</t>
  </si>
  <si>
    <t xml:space="preserve"> Provisions created, due to:</t>
  </si>
  <si>
    <t>Interest expense, due to:</t>
  </si>
  <si>
    <t xml:space="preserve"> Benefits paid, due to:</t>
  </si>
  <si>
    <t>Change in demographic assumptions, due to:</t>
  </si>
  <si>
    <t>Other changes, due to:</t>
  </si>
  <si>
    <t xml:space="preserve">Actuarial (losses) </t>
  </si>
  <si>
    <t>Bonds (in PLN)</t>
  </si>
  <si>
    <t>Mortgage bonds (in PLN)</t>
  </si>
  <si>
    <t>Bonds (in CHF)</t>
  </si>
  <si>
    <t>Bonds (in CZK)</t>
  </si>
  <si>
    <t>Bonds (in EUR)</t>
  </si>
  <si>
    <t>no collateral</t>
  </si>
  <si>
    <t>mortgage bond register</t>
  </si>
  <si>
    <t>mortgage bonds publicly registered</t>
  </si>
  <si>
    <t>Mortgage bonds (in EUR)</t>
  </si>
  <si>
    <t>Change in financial assumptions, due to:</t>
  </si>
  <si>
    <t>Reduction / elimination of the plan, due to:</t>
  </si>
  <si>
    <t>Interest and fees received in advance</t>
  </si>
  <si>
    <t xml:space="preserve">Other temporary differences </t>
  </si>
  <si>
    <t>- provisions for post-employment employee benefits</t>
  </si>
  <si>
    <t>Difference between tax and book value of tangible and intangible assets</t>
  </si>
  <si>
    <t>Breakdown of actuarial gains and losses</t>
  </si>
  <si>
    <t>Prepayments regarding amortization of applied investment relief</t>
  </si>
  <si>
    <r>
      <t xml:space="preserve">perpetual </t>
    </r>
    <r>
      <rPr>
        <vertAlign val="superscript"/>
        <sz val="8"/>
        <color indexed="63"/>
        <rFont val="Verdana"/>
        <family val="2"/>
      </rPr>
      <t>1)</t>
    </r>
  </si>
  <si>
    <t>Total movements in provisions for loans and advances to customers</t>
  </si>
  <si>
    <t>Impact on other comprehensive income in the reporting period (gross)</t>
  </si>
  <si>
    <t>Deferred tax on cash flow hedges</t>
  </si>
  <si>
    <t>Impact on other comprehensive income in the reporting period (net)</t>
  </si>
  <si>
    <t>2014</t>
  </si>
  <si>
    <t>6M WIBOR + 2.1%</t>
  </si>
  <si>
    <t>Total cash and balances with the Central Bank (Note 43)</t>
  </si>
  <si>
    <t>exposure 
in PLN '000</t>
  </si>
  <si>
    <t>share/coverage 
(%)</t>
  </si>
  <si>
    <t xml:space="preserve">Accumulated net other comprehensive income at the end of the reporting period </t>
  </si>
  <si>
    <t>- Government bonds</t>
  </si>
  <si>
    <t>- Mortgage bonds</t>
  </si>
  <si>
    <t>- NBP bills</t>
  </si>
  <si>
    <t>Position (PLN 000's)</t>
  </si>
  <si>
    <t xml:space="preserve">Total </t>
  </si>
  <si>
    <t xml:space="preserve">Pledged </t>
  </si>
  <si>
    <t xml:space="preserve">Received </t>
  </si>
  <si>
    <t xml:space="preserve">- Other </t>
  </si>
  <si>
    <t>Property collateral</t>
  </si>
  <si>
    <t>Reused</t>
  </si>
  <si>
    <t>Included in cash equivalents (Note 43)</t>
  </si>
  <si>
    <t>- non-current assets held for sale</t>
  </si>
  <si>
    <t xml:space="preserve">Net other financial assets </t>
  </si>
  <si>
    <t>- reclassification to non-current assets held for sale</t>
  </si>
  <si>
    <t>Reclassification to non-current assets hels for sale</t>
  </si>
  <si>
    <t>Eligible for pledge</t>
  </si>
  <si>
    <t>Assets available for pledge (3+6)</t>
  </si>
  <si>
    <t>Available for pledge</t>
  </si>
  <si>
    <t>Debt securities (Note 19 and 23) including:</t>
  </si>
  <si>
    <t>17.01.2025</t>
  </si>
  <si>
    <t>Collateral received in kind of securities related with buy sell back transactions</t>
  </si>
  <si>
    <t>Cash collaterals (due to derivatives transactions) (Note 18, 22)</t>
  </si>
  <si>
    <t>31.12.2015</t>
  </si>
  <si>
    <t>31 December 2015</t>
  </si>
  <si>
    <t>share/coverage
 (%)</t>
  </si>
  <si>
    <t xml:space="preserve"> </t>
  </si>
  <si>
    <t>As at 31 December 2015</t>
  </si>
  <si>
    <t>Cash flows from loans secured under the cash flow hedge accounting (PLN 000's)</t>
  </si>
  <si>
    <t>period from 3 months to 1 year</t>
  </si>
  <si>
    <t>period from 1 year to 5 years</t>
  </si>
  <si>
    <t>- corporate &amp; institutional enterprises</t>
  </si>
  <si>
    <t>MOVEMENTS IN PROVISIONS FOR LOANS AND ADVANCES TO CUSTOMERS AS OF 2015</t>
  </si>
  <si>
    <t>Provisions as at 31.12.2015</t>
  </si>
  <si>
    <t>*) position "other" concerns these entities which do not use the same systems as mBank S.A.</t>
  </si>
  <si>
    <t>Sale/redemption of  financial assets available for sale</t>
  </si>
  <si>
    <t>Gains less losses related to sale of subsidiaries and associates</t>
  </si>
  <si>
    <t>Impairment of available for sale debt securities</t>
  </si>
  <si>
    <t>Impairment of investments in associates</t>
  </si>
  <si>
    <t>Movements in intangible assets  
from 1 January  to 31 December 2015</t>
  </si>
  <si>
    <t xml:space="preserve">Gross value of intangible assets as at the beginning of the period: 01.01.2015          </t>
  </si>
  <si>
    <t xml:space="preserve">Gross value of intangible assets as at the end of the period: 31.12.2015             </t>
  </si>
  <si>
    <t>Accumulated amortization as at the beginning of the period: 01.01.2015</t>
  </si>
  <si>
    <t>Accumulated amortization as at the end of the period: 31.12.2015</t>
  </si>
  <si>
    <t>Impairment losses as at the beginning of the period: 01.01.2015</t>
  </si>
  <si>
    <t>Impairment losses as at the end of the period: 31.12.2015</t>
  </si>
  <si>
    <t xml:space="preserve">Net value of intangible assets as at the end of the period: 31.12.2015           </t>
  </si>
  <si>
    <t>Movements in tangible assets  
from 1 January to 31 December 2015</t>
  </si>
  <si>
    <t xml:space="preserve">Gross value of tangible assets as at the beginning of the period: 01.01.2015                   </t>
  </si>
  <si>
    <t xml:space="preserve">Gross value of tangible assets as at the end of the period: 31.12.2015                    </t>
  </si>
  <si>
    <t>Accumulated depreciation as at the beginning of the period: 01.01.2015</t>
  </si>
  <si>
    <t>Accumulated depreciation as at the end of the period: 31.12.2015</t>
  </si>
  <si>
    <t xml:space="preserve">Impairment losses as at the end of the period: 31.12.2015   </t>
  </si>
  <si>
    <t xml:space="preserve">Net value of tangible assets as at the end of the period: 31.12.2015     </t>
  </si>
  <si>
    <t>As at 01.01.2015</t>
  </si>
  <si>
    <t>As at 31.12.2015</t>
  </si>
  <si>
    <t>Derivative financial instruments (nominal value of contracts)</t>
  </si>
  <si>
    <t>2015</t>
  </si>
  <si>
    <t>- provisions for other liabilities to employees</t>
  </si>
  <si>
    <t>The total results of cash flow hedge accounting recognised in the income statement</t>
  </si>
  <si>
    <t>- reclassification to other positions of statement of financial position</t>
  </si>
  <si>
    <t>a) Financial commitments received</t>
  </si>
  <si>
    <t>b) Guarantees received</t>
  </si>
  <si>
    <t>other *</t>
  </si>
  <si>
    <t>Total deferred income tax included in the income statement (Note 14)</t>
  </si>
  <si>
    <t>Provisions as at 01.01.2015</t>
  </si>
  <si>
    <t>Actuarial gains and losses recognised in other comprehensive income (Note 16), due to:</t>
  </si>
  <si>
    <t>Total gains less losses from investment securities, investments in subsidiaries and associates</t>
  </si>
  <si>
    <t>31.12.2016</t>
  </si>
  <si>
    <t>As at 31.12.2016</t>
  </si>
  <si>
    <t>31 December 2016</t>
  </si>
  <si>
    <t>default category</t>
  </si>
  <si>
    <t>Offsetting effect</t>
  </si>
  <si>
    <t>As at 31 December 2016</t>
  </si>
  <si>
    <t>MOVEMENTS IN PROVISIONS FOR LOANS AND ADVANCES TO CUSTOMERS AS OF 2016</t>
  </si>
  <si>
    <t>Provisions as at 31.12.2016</t>
  </si>
  <si>
    <t>Provisions as at 01.01.2016</t>
  </si>
  <si>
    <t xml:space="preserve">Gross value of intangible assets as at the beginning of the period: 01.01.2016         </t>
  </si>
  <si>
    <t xml:space="preserve">Gross value of intangible assets as at the end of the period: 31.12.2016             </t>
  </si>
  <si>
    <t>Accumulated amortization as at the beginning of the period: 01.01.2016</t>
  </si>
  <si>
    <t>Accumulated amortization as at the end of the period: 31.12.2016</t>
  </si>
  <si>
    <t>Impairment losses as at the beginning of the period: 01.01.2016</t>
  </si>
  <si>
    <t>Impairment losses as at the end of the period: 31.12.2016</t>
  </si>
  <si>
    <t xml:space="preserve">Net value of intangible assets as at the end of the period: 31.12.2016           </t>
  </si>
  <si>
    <t>Movements in  intangible  assets  from  
1 January  to  31  December 2016</t>
  </si>
  <si>
    <t>Acquired concessions, patents, licences and other similar assets</t>
  </si>
  <si>
    <t>Movements in tangible assets  
from 1 January to 31 December 2016</t>
  </si>
  <si>
    <t xml:space="preserve">Gross value of tangible assets as at the beginning of the period: 01.01.2016                   </t>
  </si>
  <si>
    <t xml:space="preserve">Gross value of tangible assets as at the end of the period: 31.12.2016                    </t>
  </si>
  <si>
    <t>Accumulated depreciation as at the beginning of the period: 01.01.2016</t>
  </si>
  <si>
    <t>Accumulated depreciation as at the end of the period: 31.12.2016</t>
  </si>
  <si>
    <t xml:space="preserve">Impairment losses as at the end of the period: 31.12.2016   </t>
  </si>
  <si>
    <t xml:space="preserve">Net value of tangible assets as at the end of the period: 31.12.2016     </t>
  </si>
  <si>
    <t>As at 01.01.2016</t>
  </si>
  <si>
    <t>REGISTERED SHARE CAPITAL (THE STRUCTURE) AS AT 31 DECEMBER 2016</t>
  </si>
  <si>
    <t>2016</t>
  </si>
  <si>
    <t>- Investors not associated with 
   mBank S.A. Group</t>
  </si>
  <si>
    <t>Other gross comprehensive income from cash flow hedge at the beginning of the period</t>
  </si>
  <si>
    <t>- Unrealised gains/losses included in other gross comprehensive income during the reporting period</t>
  </si>
  <si>
    <t xml:space="preserve">Accumulated other gross comprehensive income at the end of the reporting period </t>
  </si>
  <si>
    <t>Deferred income tax on accumulated other comprehensive income at the end of the reporting period</t>
  </si>
  <si>
    <t>Gains/losses rocognised in comprehensive income (gross) during the reporting period, including:</t>
  </si>
  <si>
    <t>- Unrealised gains/losses included in other comprehensive income (gross)</t>
  </si>
  <si>
    <t xml:space="preserve">- Amount included as interest income in income statement </t>
  </si>
  <si>
    <t>- Ineffective portion of hedge recognised in other net trading income</t>
  </si>
  <si>
    <t xml:space="preserve">The total results of fair value hedge accounting recognised in the income statement </t>
  </si>
  <si>
    <t>- Past due from 1 to 90 days</t>
  </si>
  <si>
    <t>3M LIBOR + 3.4%**</t>
  </si>
  <si>
    <t>Losses from impairment of equity securities and debt securities available for sale</t>
  </si>
  <si>
    <t>Impairment of investment equity securities</t>
  </si>
  <si>
    <t>3M LIBOR + 2.2%***</t>
  </si>
  <si>
    <t>Net profit on hedged items (Note 9)</t>
  </si>
  <si>
    <t>Net profit on fair value hedging instruments (Note 9)</t>
  </si>
  <si>
    <t>Interest income on derivatives concluded under the fair value hedge (Note 6)</t>
  </si>
  <si>
    <t>Ineffective portion of cash flow hedge (Note 9)</t>
  </si>
  <si>
    <t>Interest income on derivatives concluded under the cash flow hedge (Note 6)</t>
  </si>
  <si>
    <t>02-01-2017</t>
  </si>
  <si>
    <t>04-01-2017</t>
  </si>
  <si>
    <t>05-01-2017</t>
  </si>
  <si>
    <t>09-01-2017</t>
  </si>
  <si>
    <t>10-01-2017</t>
  </si>
  <si>
    <t>11-01-2017</t>
  </si>
  <si>
    <t>12-01-2017</t>
  </si>
  <si>
    <t>16-01-2017</t>
  </si>
  <si>
    <t>17-01-2017</t>
  </si>
  <si>
    <t>20-01-2017</t>
  </si>
  <si>
    <t>30-01-2017</t>
  </si>
  <si>
    <t>03-02-2017</t>
  </si>
  <si>
    <t>09-02-2017</t>
  </si>
  <si>
    <t>16-02-2017</t>
  </si>
  <si>
    <t>17-02-2017</t>
  </si>
  <si>
    <t>21-02-2017</t>
  </si>
  <si>
    <t>02-03-2017</t>
  </si>
  <si>
    <t>13-03-2017</t>
  </si>
  <si>
    <t>21-03-2017</t>
  </si>
  <si>
    <t>24-03-2017</t>
  </si>
  <si>
    <t>04-04-2017</t>
  </si>
  <si>
    <t>20-04-2017</t>
  </si>
  <si>
    <t>16-06-2017</t>
  </si>
  <si>
    <t>19-10-2017</t>
  </si>
  <si>
    <t>15-02-2018</t>
  </si>
  <si>
    <t>15-06-2018</t>
  </si>
  <si>
    <t>08-10-2018</t>
  </si>
  <si>
    <t>22-10-2018</t>
  </si>
  <si>
    <t>06-12-2018</t>
  </si>
  <si>
    <t>16-01-2019</t>
  </si>
  <si>
    <t>21-01-2019</t>
  </si>
  <si>
    <t>01-04-2019</t>
  </si>
  <si>
    <t>21-06-2019</t>
  </si>
  <si>
    <t>15-10-2019</t>
  </si>
  <si>
    <t>28-04-2020</t>
  </si>
  <si>
    <t>24-06-2020</t>
  </si>
  <si>
    <t>28-07-2020</t>
  </si>
  <si>
    <t>10-09-2020</t>
  </si>
  <si>
    <t>26-09-2020</t>
  </si>
  <si>
    <t>05-03-2021</t>
  </si>
  <si>
    <t>21-06-2021</t>
  </si>
  <si>
    <t>20-09-2021</t>
  </si>
  <si>
    <t>26-11-2021</t>
  </si>
  <si>
    <t>25-02-2022</t>
  </si>
  <si>
    <t>28-04-2022</t>
  </si>
  <si>
    <t>28-07-2022</t>
  </si>
  <si>
    <t>20-02-2023</t>
  </si>
  <si>
    <t>16-10-2023</t>
  </si>
  <si>
    <t>24-04-2025</t>
  </si>
  <si>
    <t>20-09-2026</t>
  </si>
  <si>
    <t>28-02-2029</t>
  </si>
  <si>
    <t>15-03-2029</t>
  </si>
  <si>
    <t>30-05-2029</t>
  </si>
  <si>
    <t>20-04-2016</t>
  </si>
  <si>
    <t>28-09-2016</t>
  </si>
  <si>
    <t>15-11-2016</t>
  </si>
  <si>
    <t>22-09-2021</t>
  </si>
  <si>
    <t>Loans and advances to banks neither past due nor impaired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</si>
</sst>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;\(#,##0\);&quot;-&quot;"/>
    <numFmt numFmtId="174" formatCode="#,##0.00;\(#,##0.00\);&quot;-&quot;"/>
    <numFmt numFmtId="175" formatCode="#,##0;[Red]\(#,##0\)"/>
    <numFmt numFmtId="176" formatCode="#,##0.00;[Red]\(#,##0.00\)"/>
    <numFmt numFmtId="177" formatCode="0.0000"/>
    <numFmt numFmtId="178" formatCode="_-\ #,##0.0000\ ;\(#,##0.0000\);_-* &quot;-&quot;\ _z_ł_-;_-@_-"/>
    <numFmt numFmtId="179" formatCode="0.00%;\(0.00%\)"/>
    <numFmt numFmtId="180" formatCode="0.000%"/>
    <numFmt numFmtId="181" formatCode="[$-415]d\ mmmm\ yyyy;@"/>
    <numFmt numFmtId="182" formatCode="#,##0;\(#,##0\);&quot;-&quot;;"/>
    <numFmt numFmtId="183" formatCode="dd\-mm\-yy"/>
    <numFmt numFmtId="184" formatCode="#,##0;\ \(#,##0\);&quot;-&quot;"/>
    <numFmt numFmtId="185" formatCode="[$-809]dd\ mmmm\ yyyy"/>
    <numFmt numFmtId="186" formatCode="#,##0.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[$-415]d\ mmmm\ yyyy"/>
    <numFmt numFmtId="192" formatCode="#,##0;\(#,##0\)"/>
    <numFmt numFmtId="193" formatCode="0.0"/>
    <numFmt numFmtId="194" formatCode="#,##0.00\ &quot;£&quot;"/>
    <numFmt numFmtId="195" formatCode="0.00000"/>
    <numFmt numFmtId="196" formatCode="0.0%"/>
    <numFmt numFmtId="197" formatCode="#,##0.00;\ \(#,##0.00\);&quot;-&quot;"/>
    <numFmt numFmtId="198" formatCode="_(* #,##0_);_(* \(#,##0\);_(* &quot;-&quot;??_);_(@_)"/>
    <numFmt numFmtId="199" formatCode="0.0000%"/>
    <numFmt numFmtId="200" formatCode="#,##0.000"/>
    <numFmt numFmtId="201" formatCode="#,##0_ ;\-#,##0\ "/>
    <numFmt numFmtId="202" formatCode="#,##0.0;[Red]\(#,##0.0\)"/>
    <numFmt numFmtId="203" formatCode="0.0000000"/>
    <numFmt numFmtId="204" formatCode="0.000000000%"/>
    <numFmt numFmtId="205" formatCode="#,##0.0000"/>
    <numFmt numFmtId="206" formatCode="#,##0.0;\(#,##0.0\);&quot;-&quot;"/>
  </numFmts>
  <fonts count="9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  <font>
      <sz val="8"/>
      <name val="Verdana"/>
      <family val="2"/>
    </font>
    <font>
      <sz val="8"/>
      <color indexed="44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color indexed="9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sz val="8"/>
      <color indexed="17"/>
      <name val="Verdana"/>
      <family val="2"/>
    </font>
    <font>
      <b/>
      <sz val="8"/>
      <color indexed="30"/>
      <name val="Verdana"/>
      <family val="2"/>
    </font>
    <font>
      <i/>
      <sz val="8"/>
      <name val="Verdana"/>
      <family val="2"/>
    </font>
    <font>
      <sz val="8"/>
      <color indexed="18"/>
      <name val="Verdana"/>
      <family val="2"/>
    </font>
    <font>
      <sz val="10"/>
      <name val="Verdana"/>
      <family val="2"/>
    </font>
    <font>
      <vertAlign val="superscript"/>
      <sz val="8"/>
      <color indexed="63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8"/>
      <color indexed="21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9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b/>
      <i/>
      <sz val="8"/>
      <color indexed="63"/>
      <name val="Verdana"/>
      <family val="2"/>
    </font>
    <font>
      <i/>
      <sz val="8"/>
      <color indexed="63"/>
      <name val="Verdana"/>
      <family val="2"/>
    </font>
    <font>
      <sz val="8"/>
      <color indexed="63"/>
      <name val="Trebuchet M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201C17"/>
      <name val="Verdana"/>
      <family val="2"/>
    </font>
    <font>
      <b/>
      <sz val="8"/>
      <color rgb="FF201C17"/>
      <name val="Verdana"/>
      <family val="2"/>
    </font>
    <font>
      <b/>
      <sz val="9"/>
      <color rgb="FFFFFFFF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FF0000"/>
      <name val="Verdana"/>
      <family val="2"/>
    </font>
    <font>
      <sz val="9"/>
      <color rgb="FF201C17"/>
      <name val="Verdana"/>
      <family val="2"/>
    </font>
    <font>
      <sz val="8"/>
      <color rgb="FFFF0000"/>
      <name val="Verdana"/>
      <family val="2"/>
    </font>
    <font>
      <b/>
      <sz val="9"/>
      <color rgb="FF201C17"/>
      <name val="Verdana"/>
      <family val="2"/>
    </font>
    <font>
      <i/>
      <sz val="8"/>
      <color rgb="FF201C17"/>
      <name val="Verdana"/>
      <family val="2"/>
    </font>
    <font>
      <sz val="8"/>
      <color rgb="FF201C17"/>
      <name val="Trebuchet MS"/>
      <family val="2"/>
    </font>
    <font>
      <b/>
      <i/>
      <sz val="8"/>
      <color rgb="FF201C17"/>
      <name val="Verdana"/>
      <family val="2"/>
    </font>
    <font>
      <b/>
      <sz val="8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7BD"/>
        <bgColor indexed="64"/>
      </patternFill>
    </fill>
    <fill>
      <patternFill patternType="solid">
        <fgColor rgb="FF0077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87B7C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77BD"/>
      </right>
      <top/>
      <bottom style="thin">
        <color rgb="FF0077BD"/>
      </bottom>
    </border>
    <border>
      <left/>
      <right style="medium">
        <color rgb="FF0077BD"/>
      </right>
      <top style="thin">
        <color rgb="FF0077BD"/>
      </top>
      <bottom style="thin">
        <color rgb="FF0077BD"/>
      </bottom>
    </border>
    <border>
      <left/>
      <right style="medium">
        <color rgb="FF0077BD"/>
      </right>
      <top style="medium">
        <color rgb="FF0077BD"/>
      </top>
      <bottom style="medium">
        <color rgb="FF0077BD"/>
      </bottom>
    </border>
    <border>
      <left/>
      <right style="medium">
        <color rgb="FF0077BD"/>
      </right>
      <top/>
      <bottom style="medium">
        <color rgb="FF0077BD"/>
      </bottom>
    </border>
    <border>
      <left style="medium">
        <color rgb="FF0077BD"/>
      </left>
      <right style="medium">
        <color rgb="FF0077BD"/>
      </right>
      <top/>
      <bottom style="thin">
        <color rgb="FF0077BD"/>
      </bottom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0077BD"/>
      </bottom>
    </border>
    <border>
      <left/>
      <right style="medium">
        <color rgb="FF0077BD"/>
      </right>
      <top style="thin">
        <color rgb="FF0077BD"/>
      </top>
      <bottom style="medium">
        <color rgb="FF0077BD"/>
      </bottom>
    </border>
    <border>
      <left style="medium">
        <color rgb="FF0077BD"/>
      </left>
      <right style="medium">
        <color rgb="FF0077BD"/>
      </right>
      <top style="thin">
        <color rgb="FF0077BD"/>
      </top>
      <bottom style="medium">
        <color rgb="FF0077BD"/>
      </bottom>
    </border>
    <border>
      <left style="medium">
        <color rgb="FF0077BD"/>
      </left>
      <right/>
      <top style="thin">
        <color rgb="FF0077BD"/>
      </top>
      <bottom style="medium">
        <color rgb="FF0077BD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7BD"/>
      </bottom>
    </border>
    <border>
      <left style="medium">
        <color rgb="FF0077BD"/>
      </left>
      <right style="medium">
        <color rgb="FF0077BD"/>
      </right>
      <top/>
      <bottom style="medium">
        <color rgb="FF0077BD"/>
      </bottom>
    </border>
    <border>
      <left style="medium">
        <color rgb="FF0077BD"/>
      </left>
      <right/>
      <top/>
      <bottom style="medium">
        <color rgb="FF0077BD"/>
      </bottom>
    </border>
    <border>
      <left/>
      <right/>
      <top style="medium">
        <color rgb="FF0077BD"/>
      </top>
      <bottom style="medium">
        <color rgb="FF0077BD"/>
      </bottom>
    </border>
    <border>
      <left style="medium">
        <color rgb="FF0077BD"/>
      </left>
      <right style="medium">
        <color rgb="FF0077BD"/>
      </right>
      <top style="medium">
        <color rgb="FF0077BD"/>
      </top>
      <bottom style="medium">
        <color rgb="FF0077BD"/>
      </bottom>
    </border>
    <border>
      <left style="medium">
        <color rgb="FF0077BD"/>
      </left>
      <right/>
      <top style="medium">
        <color rgb="FF0077BD"/>
      </top>
      <bottom style="medium">
        <color rgb="FF0077BD"/>
      </bottom>
    </border>
    <border>
      <left>
        <color indexed="63"/>
      </left>
      <right>
        <color indexed="63"/>
      </right>
      <top>
        <color indexed="63"/>
      </top>
      <bottom style="thin">
        <color rgb="FF0077BD"/>
      </bottom>
    </border>
    <border>
      <left style="medium">
        <color rgb="FF0077BD"/>
      </left>
      <right/>
      <top/>
      <bottom style="thin">
        <color rgb="FF0077BD"/>
      </bottom>
    </border>
    <border>
      <left>
        <color indexed="63"/>
      </left>
      <right>
        <color indexed="63"/>
      </right>
      <top style="thin">
        <color rgb="FF0077BD"/>
      </top>
      <bottom style="thin">
        <color rgb="FF0077BD"/>
      </bottom>
    </border>
    <border>
      <left style="medium">
        <color rgb="FF0077BD"/>
      </left>
      <right/>
      <top style="thin">
        <color rgb="FF0077BD"/>
      </top>
      <bottom style="thin">
        <color rgb="FF0077BD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77BD"/>
      </right>
      <top/>
      <bottom style="medium">
        <color rgb="FF0077BD"/>
      </bottom>
    </border>
    <border>
      <left style="thin">
        <color rgb="FF0077BD"/>
      </left>
      <right style="thin">
        <color rgb="FF0077BD"/>
      </right>
      <top/>
      <bottom style="medium">
        <color rgb="FF0077BD"/>
      </bottom>
    </border>
    <border>
      <left style="thin">
        <color rgb="FF0077BD"/>
      </left>
      <right style="thin">
        <color rgb="FFFFFFFF"/>
      </right>
      <top/>
      <bottom style="medium">
        <color rgb="FF0077BD"/>
      </bottom>
    </border>
    <border>
      <left style="thin">
        <color rgb="FFFFFFFF"/>
      </left>
      <right style="thin">
        <color rgb="FF0077BD"/>
      </right>
      <top style="medium">
        <color rgb="FF0077BD"/>
      </top>
      <bottom style="medium">
        <color rgb="FF0077BD"/>
      </bottom>
    </border>
    <border>
      <left style="thin">
        <color rgb="FF0077BD"/>
      </left>
      <right style="thin">
        <color rgb="FF0077BD"/>
      </right>
      <top style="medium">
        <color rgb="FF0077BD"/>
      </top>
      <bottom style="medium">
        <color rgb="FF0077BD"/>
      </bottom>
    </border>
    <border>
      <left style="thin">
        <color rgb="FF0077BD"/>
      </left>
      <right/>
      <top style="medium">
        <color rgb="FF0077BD"/>
      </top>
      <bottom style="medium">
        <color rgb="FF0077BD"/>
      </bottom>
    </border>
    <border>
      <left style="thin">
        <color rgb="FFFFFFFF"/>
      </left>
      <right style="thin">
        <color rgb="FF0077BD"/>
      </right>
      <top style="medium">
        <color rgb="FF0077BD"/>
      </top>
      <bottom style="thin">
        <color rgb="FF0077BD"/>
      </bottom>
    </border>
    <border>
      <left style="thin">
        <color rgb="FF0077BD"/>
      </left>
      <right style="thin">
        <color rgb="FF0077BD"/>
      </right>
      <top style="medium">
        <color rgb="FF0077BD"/>
      </top>
      <bottom style="thin">
        <color rgb="FF0077BD"/>
      </bottom>
    </border>
    <border>
      <left style="thin">
        <color rgb="FF0077BD"/>
      </left>
      <right/>
      <top style="medium">
        <color rgb="FF0077BD"/>
      </top>
      <bottom style="thin">
        <color rgb="FF0077BD"/>
      </bottom>
    </border>
    <border>
      <left style="thin">
        <color rgb="FFFFFFFF"/>
      </left>
      <right style="thin">
        <color rgb="FF0077BD"/>
      </right>
      <top style="thin">
        <color rgb="FF0077BD"/>
      </top>
      <bottom style="thin">
        <color rgb="FF0077BD"/>
      </bottom>
    </border>
    <border>
      <left style="thin">
        <color rgb="FF0077BD"/>
      </left>
      <right style="thin">
        <color rgb="FF0077BD"/>
      </right>
      <top style="thin">
        <color rgb="FF0077BD"/>
      </top>
      <bottom style="thin">
        <color rgb="FF0077BD"/>
      </bottom>
    </border>
    <border>
      <left style="thin">
        <color rgb="FF0077BD"/>
      </left>
      <right/>
      <top style="thin">
        <color rgb="FF0077BD"/>
      </top>
      <bottom style="thin">
        <color rgb="FF0077BD"/>
      </bottom>
    </border>
    <border>
      <left style="thin">
        <color rgb="FFFFFFFF"/>
      </left>
      <right style="thin">
        <color rgb="FF0077BD"/>
      </right>
      <top style="thin">
        <color rgb="FF0077BD"/>
      </top>
      <bottom/>
    </border>
    <border>
      <left style="thin">
        <color rgb="FF0077BD"/>
      </left>
      <right style="thin">
        <color rgb="FF0077BD"/>
      </right>
      <top style="thin">
        <color rgb="FF0077BD"/>
      </top>
      <bottom/>
    </border>
    <border>
      <left style="thin">
        <color rgb="FF0077BD"/>
      </left>
      <right/>
      <top style="thin">
        <color rgb="FF0077BD"/>
      </top>
      <bottom/>
    </border>
    <border>
      <left style="thin">
        <color rgb="FFFFFFFF"/>
      </left>
      <right style="thin">
        <color rgb="FF0077BD"/>
      </right>
      <top/>
      <bottom style="thin">
        <color rgb="FF0077BD"/>
      </bottom>
    </border>
    <border>
      <left style="thin">
        <color rgb="FF0077BD"/>
      </left>
      <right style="thin">
        <color rgb="FF0077BD"/>
      </right>
      <top>
        <color indexed="63"/>
      </top>
      <bottom style="thin">
        <color rgb="FF0077BD"/>
      </bottom>
    </border>
    <border>
      <left style="thin">
        <color rgb="FF0077BD"/>
      </left>
      <right/>
      <top/>
      <bottom style="thin">
        <color rgb="FF0077BD"/>
      </bottom>
    </border>
    <border>
      <left style="medium">
        <color theme="0"/>
      </left>
      <right style="medium">
        <color theme="0"/>
      </right>
      <top/>
      <bottom/>
    </border>
    <border>
      <left/>
      <right/>
      <top style="thin"/>
      <bottom style="thin"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rgb="FF0077BD"/>
      </right>
      <top style="thin">
        <color rgb="FF0077BD"/>
      </top>
      <bottom/>
    </border>
    <border>
      <left style="medium">
        <color rgb="FF0077BD"/>
      </left>
      <right style="medium">
        <color rgb="FF0077BD"/>
      </right>
      <top style="thin">
        <color rgb="FF0077BD"/>
      </top>
      <bottom/>
    </border>
    <border>
      <left style="medium">
        <color rgb="FF0077BD"/>
      </left>
      <right/>
      <top style="thin">
        <color rgb="FF0077BD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rgb="FF0077BD"/>
      </right>
      <top style="medium">
        <color rgb="FF0077BD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medium">
        <color rgb="FF0077BD"/>
      </top>
      <bottom style="thin">
        <color rgb="FF0077BD"/>
      </bottom>
    </border>
    <border>
      <left style="medium">
        <color rgb="FF0077BD"/>
      </left>
      <right/>
      <top style="medium">
        <color rgb="FF0077BD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rgb="FF0077BD"/>
      </left>
      <right style="medium">
        <color rgb="FF0077BD"/>
      </right>
      <top style="thin">
        <color indexed="9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medium">
        <color theme="0"/>
      </top>
      <bottom style="thin">
        <color rgb="FF0077BD"/>
      </bottom>
    </border>
    <border>
      <left/>
      <right/>
      <top style="medium">
        <color rgb="FF787B7C"/>
      </top>
      <bottom style="medium">
        <color rgb="FF787B7C"/>
      </bottom>
    </border>
    <border>
      <left/>
      <right style="medium">
        <color rgb="FF0077BD"/>
      </right>
      <top style="medium">
        <color theme="0"/>
      </top>
      <bottom style="thin">
        <color rgb="FF0077BD"/>
      </bottom>
    </border>
    <border>
      <left style="medium">
        <color rgb="FF0077BD"/>
      </left>
      <right/>
      <top style="medium">
        <color theme="0"/>
      </top>
      <bottom style="thin">
        <color rgb="FF0077BD"/>
      </bottom>
    </border>
    <border>
      <left/>
      <right style="medium">
        <color rgb="FF0077BD"/>
      </right>
      <top/>
      <bottom style="thin">
        <color rgb="FF787B7C"/>
      </bottom>
    </border>
    <border>
      <left style="medium">
        <color rgb="FF0077BD"/>
      </left>
      <right style="medium">
        <color rgb="FF0077BD"/>
      </right>
      <top/>
      <bottom style="thin">
        <color rgb="FF787B7C"/>
      </bottom>
    </border>
    <border>
      <left style="medium">
        <color rgb="FF0077BD"/>
      </left>
      <right/>
      <top/>
      <bottom style="thin">
        <color rgb="FF787B7C"/>
      </bottom>
    </border>
    <border>
      <left/>
      <right style="medium">
        <color theme="0"/>
      </right>
      <top/>
      <bottom style="thin">
        <color indexed="9"/>
      </bottom>
    </border>
    <border>
      <left style="medium">
        <color theme="0"/>
      </left>
      <right style="medium">
        <color theme="0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medium">
        <color rgb="FF0077BD"/>
      </right>
      <top style="thin">
        <color indexed="9"/>
      </top>
      <bottom style="thin">
        <color rgb="FF0077BD"/>
      </bottom>
    </border>
    <border>
      <left style="medium">
        <color rgb="FF0077BD"/>
      </left>
      <right/>
      <top style="thin">
        <color indexed="9"/>
      </top>
      <bottom style="thin">
        <color rgb="FF0077BD"/>
      </bottom>
    </border>
    <border>
      <left/>
      <right style="medium">
        <color rgb="FF787B7C"/>
      </right>
      <top style="thin">
        <color rgb="FF787B7C"/>
      </top>
      <bottom/>
    </border>
    <border>
      <left style="medium">
        <color rgb="FF787B7C"/>
      </left>
      <right style="medium">
        <color rgb="FF787B7C"/>
      </right>
      <top/>
      <bottom style="medium">
        <color rgb="FF787B7C"/>
      </bottom>
    </border>
    <border>
      <left/>
      <right/>
      <top style="thin">
        <color rgb="FF787B7C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/>
      <right style="medium">
        <color rgb="FF0070C0"/>
      </right>
      <top style="medium">
        <color theme="0"/>
      </top>
      <bottom/>
    </border>
    <border>
      <left style="medium">
        <color rgb="FF0070C0"/>
      </left>
      <right style="medium">
        <color rgb="FF0070C0"/>
      </right>
      <top style="medium">
        <color theme="0"/>
      </top>
      <bottom/>
    </border>
    <border>
      <left style="medium">
        <color rgb="FF0070C0"/>
      </left>
      <right/>
      <top style="medium">
        <color theme="0"/>
      </top>
      <bottom/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rgb="FF0077BD"/>
      </right>
      <top style="thin">
        <color indexed="9"/>
      </top>
      <bottom style="thin">
        <color rgb="FF0077BD"/>
      </bottom>
    </border>
    <border>
      <left style="thin">
        <color rgb="FF0077BD"/>
      </left>
      <right style="thin">
        <color rgb="FF0077BD"/>
      </right>
      <top style="thin">
        <color indexed="9"/>
      </top>
      <bottom style="thin">
        <color rgb="FF0077BD"/>
      </bottom>
    </border>
    <border>
      <left style="thin">
        <color rgb="FF0077BD"/>
      </left>
      <right/>
      <top style="thin">
        <color indexed="9"/>
      </top>
      <bottom style="thin">
        <color rgb="FF0077BD"/>
      </bottom>
    </border>
    <border>
      <left/>
      <right/>
      <top style="thin">
        <color indexed="9"/>
      </top>
      <bottom style="thin">
        <color rgb="FF0077BD"/>
      </bottom>
    </border>
    <border>
      <left/>
      <right style="thin">
        <color rgb="FF0077BD"/>
      </right>
      <top style="thin">
        <color rgb="FF0077BD"/>
      </top>
      <bottom style="thin">
        <color rgb="FF0077BD"/>
      </bottom>
    </border>
    <border>
      <left/>
      <right style="thin">
        <color rgb="FF0077BD"/>
      </right>
      <top style="thin">
        <color rgb="FF0077BD"/>
      </top>
      <bottom/>
    </border>
    <border>
      <left>
        <color indexed="63"/>
      </left>
      <right>
        <color indexed="63"/>
      </right>
      <top style="thin">
        <color rgb="FF0077BD"/>
      </top>
      <bottom>
        <color indexed="63"/>
      </bottom>
    </border>
    <border>
      <left/>
      <right style="thin">
        <color rgb="FF0077BD"/>
      </right>
      <top style="medium">
        <color rgb="FF0077BD"/>
      </top>
      <bottom style="medium">
        <color rgb="FF0077BD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>
        <color indexed="63"/>
      </left>
      <right style="thin">
        <color rgb="FF0077BD"/>
      </right>
      <top>
        <color indexed="63"/>
      </top>
      <bottom style="thin">
        <color rgb="FF0077BD"/>
      </bottom>
    </border>
    <border>
      <left/>
      <right style="thin">
        <color rgb="FF0077BD"/>
      </right>
      <top style="medium">
        <color rgb="FF0077BD"/>
      </top>
      <bottom style="thin">
        <color rgb="FF0077BD"/>
      </bottom>
    </border>
    <border>
      <left style="medium">
        <color rgb="FF0077BD"/>
      </left>
      <right style="thin">
        <color rgb="FF0077BD"/>
      </right>
      <top style="medium">
        <color rgb="FF0077BD"/>
      </top>
      <bottom style="thin">
        <color rgb="FF0077BD"/>
      </bottom>
    </border>
    <border>
      <left style="thin">
        <color rgb="FF0077BD"/>
      </left>
      <right style="medium">
        <color rgb="FF0077BD"/>
      </right>
      <top style="medium">
        <color rgb="FF0077BD"/>
      </top>
      <bottom style="thin">
        <color rgb="FF0077BD"/>
      </bottom>
    </border>
    <border>
      <left/>
      <right/>
      <top style="medium">
        <color rgb="FF0077BD"/>
      </top>
      <bottom style="thin">
        <color rgb="FF0077BD"/>
      </bottom>
    </border>
    <border>
      <left/>
      <right/>
      <top style="medium">
        <color rgb="FF787B7C"/>
      </top>
      <bottom style="thin">
        <color rgb="FF787B7C"/>
      </bottom>
    </border>
    <border>
      <left/>
      <right style="thin">
        <color rgb="FF0077BD"/>
      </right>
      <top style="thin">
        <color rgb="FF0077BD"/>
      </top>
      <bottom style="medium">
        <color rgb="FF0077BD"/>
      </bottom>
    </border>
    <border>
      <left style="thin">
        <color rgb="FF0077BD"/>
      </left>
      <right style="thin">
        <color rgb="FF0077BD"/>
      </right>
      <top style="thin">
        <color rgb="FF0077BD"/>
      </top>
      <bottom style="medium">
        <color rgb="FF0077BD"/>
      </bottom>
    </border>
    <border>
      <left style="thin">
        <color rgb="FF0077BD"/>
      </left>
      <right/>
      <top style="thin">
        <color rgb="FF0077BD"/>
      </top>
      <bottom style="medium">
        <color rgb="FF0077BD"/>
      </bottom>
    </border>
    <border>
      <left style="medium">
        <color rgb="FF0077BD"/>
      </left>
      <right style="thin">
        <color rgb="FF0077BD"/>
      </right>
      <top style="thin">
        <color rgb="FF0077BD"/>
      </top>
      <bottom style="medium">
        <color rgb="FF0077BD"/>
      </bottom>
    </border>
    <border>
      <left style="thin">
        <color rgb="FF0077BD"/>
      </left>
      <right style="medium">
        <color rgb="FF0077BD"/>
      </right>
      <top style="thin">
        <color rgb="FF0077BD"/>
      </top>
      <bottom style="medium">
        <color rgb="FF0077BD"/>
      </bottom>
    </border>
    <border>
      <left/>
      <right/>
      <top style="thin">
        <color rgb="FF0077BD"/>
      </top>
      <bottom style="medium">
        <color rgb="FF0077BD"/>
      </bottom>
    </border>
    <border>
      <left/>
      <right/>
      <top style="thin">
        <color rgb="FF787B7C"/>
      </top>
      <bottom style="medium">
        <color rgb="FF787B7C"/>
      </bottom>
    </border>
    <border>
      <left/>
      <right style="medium">
        <color rgb="FF787B7C"/>
      </right>
      <top style="thin">
        <color rgb="FF787B7C"/>
      </top>
      <bottom style="thin">
        <color rgb="FF787B7C"/>
      </bottom>
    </border>
    <border>
      <left style="medium">
        <color theme="0"/>
      </left>
      <right style="thin">
        <color indexed="9"/>
      </right>
      <top style="medium">
        <color theme="0"/>
      </top>
      <bottom style="medium">
        <color theme="0"/>
      </bottom>
    </border>
    <border>
      <left/>
      <right style="medium">
        <color rgb="FF0077BD"/>
      </right>
      <top style="medium">
        <color theme="0"/>
      </top>
      <bottom style="medium">
        <color rgb="FF0077BD"/>
      </bottom>
    </border>
    <border>
      <left style="medium">
        <color rgb="FF0077BD"/>
      </left>
      <right style="medium">
        <color rgb="FF0077BD"/>
      </right>
      <top style="medium">
        <color theme="0"/>
      </top>
      <bottom style="medium">
        <color rgb="FF0077BD"/>
      </bottom>
    </border>
    <border>
      <left style="medium">
        <color rgb="FF0077BD"/>
      </left>
      <right/>
      <top style="medium">
        <color theme="0"/>
      </top>
      <bottom style="medium">
        <color rgb="FF0077BD"/>
      </bottom>
    </border>
    <border>
      <left/>
      <right style="medium">
        <color rgb="FF0077BD"/>
      </right>
      <top style="medium">
        <color rgb="FF0077BD"/>
      </top>
      <bottom/>
    </border>
    <border>
      <left style="medium">
        <color rgb="FF0077BD"/>
      </left>
      <right style="medium">
        <color rgb="FF0077BD"/>
      </right>
      <top style="medium">
        <color rgb="FF0077BD"/>
      </top>
      <bottom/>
    </border>
    <border>
      <left style="medium">
        <color rgb="FF0077BD"/>
      </left>
      <right/>
      <top style="medium">
        <color rgb="FF0077BD"/>
      </top>
      <bottom/>
    </border>
    <border>
      <left/>
      <right style="thin">
        <color rgb="FF787B7C"/>
      </right>
      <top/>
      <bottom style="thin">
        <color rgb="FF787B7C"/>
      </bottom>
    </border>
    <border>
      <left style="thin">
        <color rgb="FF787B7C"/>
      </left>
      <right style="thin">
        <color rgb="FF787B7C"/>
      </right>
      <top/>
      <bottom style="thin">
        <color rgb="FF787B7C"/>
      </bottom>
    </border>
    <border>
      <left style="thin">
        <color rgb="FF787B7C"/>
      </left>
      <right/>
      <top/>
      <bottom style="thin">
        <color rgb="FF787B7C"/>
      </bottom>
    </border>
    <border>
      <left/>
      <right style="medium">
        <color rgb="FF0077BD"/>
      </right>
      <top/>
      <bottom/>
    </border>
    <border>
      <left style="medium">
        <color rgb="FF0077BD"/>
      </left>
      <right/>
      <top/>
      <bottom/>
    </border>
    <border>
      <left/>
      <right/>
      <top/>
      <bottom style="medium">
        <color rgb="FF787B7C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 style="medium">
        <color rgb="FF787B7C"/>
      </top>
      <bottom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</border>
    <border>
      <left style="medium">
        <color rgb="FF787B7C"/>
      </left>
      <right/>
      <top style="thin">
        <color rgb="FF787B7C"/>
      </top>
      <bottom style="thin">
        <color rgb="FF787B7C"/>
      </bottom>
    </border>
    <border>
      <left style="thin">
        <color indexed="9"/>
      </left>
      <right style="medium">
        <color theme="0"/>
      </right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/>
    </border>
    <border>
      <left style="thick">
        <color indexed="9"/>
      </left>
      <right style="thick">
        <color indexed="9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theme="0"/>
      </left>
      <right style="medium">
        <color theme="0"/>
      </right>
      <top/>
      <bottom style="thin">
        <color indexed="9"/>
      </bottom>
    </border>
    <border>
      <left style="medium">
        <color theme="0"/>
      </left>
      <right style="medium">
        <color theme="0"/>
      </right>
      <top style="thin">
        <color indexed="9"/>
      </top>
      <bottom style="thin">
        <color indexed="9"/>
      </bottom>
    </border>
    <border>
      <left style="medium">
        <color theme="0"/>
      </left>
      <right/>
      <top/>
      <bottom style="thin">
        <color indexed="9"/>
      </bottom>
    </border>
    <border>
      <left style="medium">
        <color theme="0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theme="0"/>
      </right>
      <top/>
      <bottom style="thin">
        <color indexed="9"/>
      </bottom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</border>
    <border>
      <left style="medium">
        <color theme="0"/>
      </left>
      <right style="thin">
        <color indexed="9"/>
      </right>
      <top/>
      <bottom style="thin">
        <color indexed="9"/>
      </bottom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theme="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theme="0"/>
      </right>
      <top style="thin">
        <color indexed="9"/>
      </top>
      <bottom/>
    </border>
    <border>
      <left style="medium">
        <color theme="0"/>
      </left>
      <right/>
      <top style="thin">
        <color indexed="9"/>
      </top>
      <bottom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theme="0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>
        <color theme="0"/>
      </right>
      <top style="thin">
        <color indexed="9"/>
      </top>
      <bottom/>
    </border>
    <border>
      <left style="medium">
        <color theme="0"/>
      </left>
      <right style="medium">
        <color theme="0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theme="0"/>
      </left>
      <right style="thin">
        <color indexed="9"/>
      </right>
      <top/>
      <bottom style="medium">
        <color theme="0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38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173" fontId="12" fillId="0" borderId="0" xfId="47" applyNumberFormat="1" applyFont="1" applyAlignment="1">
      <alignment vertical="center"/>
    </xf>
    <xf numFmtId="173" fontId="9" fillId="0" borderId="0" xfId="47" applyNumberFormat="1" applyFont="1" applyBorder="1" applyAlignment="1">
      <alignment horizontal="right" vertical="center"/>
    </xf>
    <xf numFmtId="173" fontId="9" fillId="0" borderId="0" xfId="47" applyNumberFormat="1" applyFont="1" applyAlignment="1">
      <alignment horizontal="right" vertical="center"/>
    </xf>
    <xf numFmtId="173" fontId="12" fillId="0" borderId="0" xfId="47" applyNumberFormat="1" applyFont="1" applyAlignment="1">
      <alignment horizontal="right"/>
    </xf>
    <xf numFmtId="3" fontId="12" fillId="0" borderId="0" xfId="47" applyNumberFormat="1" applyFont="1" applyFill="1" applyBorder="1" applyAlignment="1">
      <alignment horizontal="right" vertical="center"/>
    </xf>
    <xf numFmtId="3" fontId="12" fillId="0" borderId="0" xfId="47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3" fontId="12" fillId="0" borderId="0" xfId="47" applyNumberFormat="1" applyFont="1" applyAlignment="1">
      <alignment/>
    </xf>
    <xf numFmtId="173" fontId="12" fillId="0" borderId="0" xfId="47" applyNumberFormat="1" applyFont="1" applyFill="1" applyAlignment="1">
      <alignment vertical="center"/>
    </xf>
    <xf numFmtId="3" fontId="12" fillId="0" borderId="0" xfId="47" applyNumberFormat="1" applyFont="1" applyAlignment="1">
      <alignment horizontal="right" vertical="center" wrapText="1"/>
    </xf>
    <xf numFmtId="0" fontId="22" fillId="0" borderId="0" xfId="66" applyFont="1" applyFill="1" applyBorder="1" applyAlignment="1">
      <alignment vertical="center"/>
      <protection/>
    </xf>
    <xf numFmtId="0" fontId="9" fillId="0" borderId="0" xfId="16" applyFont="1" applyAlignment="1">
      <alignment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Fill="1" applyAlignment="1">
      <alignment/>
      <protection/>
    </xf>
    <xf numFmtId="0" fontId="22" fillId="0" borderId="0" xfId="16" applyFont="1" applyFill="1" applyBorder="1" applyAlignment="1">
      <alignment vertical="center" wrapText="1"/>
      <protection/>
    </xf>
    <xf numFmtId="0" fontId="9" fillId="0" borderId="0" xfId="16" applyFont="1" applyFill="1" applyBorder="1" applyAlignment="1">
      <alignment vertical="center" wrapText="1"/>
      <protection/>
    </xf>
    <xf numFmtId="0" fontId="9" fillId="0" borderId="0" xfId="16" applyFont="1" applyFill="1" applyBorder="1" applyAlignment="1">
      <alignment vertical="center"/>
      <protection/>
    </xf>
    <xf numFmtId="0" fontId="9" fillId="0" borderId="0" xfId="16" applyFont="1" applyAlignment="1">
      <alignment horizontal="center" vertical="center"/>
      <protection/>
    </xf>
    <xf numFmtId="0" fontId="9" fillId="0" borderId="0" xfId="16" applyFont="1" applyAlignment="1">
      <alignment vertical="center"/>
      <protection/>
    </xf>
    <xf numFmtId="0" fontId="13" fillId="0" borderId="0" xfId="1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16" applyFont="1" applyFill="1" applyBorder="1" applyAlignment="1">
      <alignment/>
      <protection/>
    </xf>
    <xf numFmtId="0" fontId="25" fillId="0" borderId="0" xfId="0" applyFont="1" applyFill="1" applyBorder="1" applyAlignment="1">
      <alignment/>
    </xf>
    <xf numFmtId="0" fontId="13" fillId="0" borderId="0" xfId="16" applyFont="1" applyFill="1" applyBorder="1" applyAlignment="1">
      <alignment horizontal="center" vertical="center" wrapText="1"/>
      <protection/>
    </xf>
    <xf numFmtId="173" fontId="12" fillId="0" borderId="0" xfId="16" applyNumberFormat="1" applyFont="1" applyFill="1" applyBorder="1" applyAlignment="1">
      <alignment/>
      <protection/>
    </xf>
    <xf numFmtId="0" fontId="12" fillId="0" borderId="0" xfId="16" applyFont="1" applyFill="1" applyBorder="1" applyAlignment="1">
      <alignment/>
      <protection/>
    </xf>
    <xf numFmtId="0" fontId="9" fillId="0" borderId="0" xfId="16" applyFont="1" applyFill="1" applyAlignment="1" applyProtection="1">
      <alignment/>
      <protection locked="0"/>
    </xf>
    <xf numFmtId="10" fontId="9" fillId="0" borderId="0" xfId="16" applyNumberFormat="1" applyFont="1" applyFill="1" applyAlignment="1" applyProtection="1">
      <alignment/>
      <protection locked="0"/>
    </xf>
    <xf numFmtId="0" fontId="9" fillId="0" borderId="0" xfId="16" applyFont="1" applyFill="1" applyBorder="1" applyAlignment="1" applyProtection="1">
      <alignment/>
      <protection locked="0"/>
    </xf>
    <xf numFmtId="10" fontId="9" fillId="0" borderId="0" xfId="16" applyNumberFormat="1" applyFont="1" applyFill="1" applyBorder="1" applyAlignment="1" applyProtection="1">
      <alignment/>
      <protection locked="0"/>
    </xf>
    <xf numFmtId="10" fontId="9" fillId="0" borderId="0" xfId="16" applyNumberFormat="1" applyFont="1" applyAlignment="1">
      <alignment/>
      <protection/>
    </xf>
    <xf numFmtId="0" fontId="12" fillId="0" borderId="0" xfId="16" applyFont="1" applyAlignment="1">
      <alignment horizontal="right"/>
      <protection/>
    </xf>
    <xf numFmtId="3" fontId="9" fillId="0" borderId="0" xfId="16" applyNumberFormat="1" applyFont="1" applyAlignment="1">
      <alignment/>
      <protection/>
    </xf>
    <xf numFmtId="3" fontId="9" fillId="0" borderId="0" xfId="16" applyNumberFormat="1" applyFont="1" applyAlignment="1">
      <alignment vertical="center" wrapText="1"/>
      <protection/>
    </xf>
    <xf numFmtId="0" fontId="13" fillId="0" borderId="0" xfId="16" applyFont="1" applyFill="1" applyAlignment="1">
      <alignment vertical="center" wrapText="1"/>
      <protection/>
    </xf>
    <xf numFmtId="0" fontId="9" fillId="0" borderId="0" xfId="16" applyFont="1" applyAlignment="1">
      <alignment vertical="center" wrapText="1"/>
      <protection/>
    </xf>
    <xf numFmtId="3" fontId="9" fillId="0" borderId="0" xfId="16" applyNumberFormat="1" applyFont="1" applyFill="1" applyBorder="1" applyAlignment="1">
      <alignment vertical="center"/>
      <protection/>
    </xf>
    <xf numFmtId="173" fontId="8" fillId="0" borderId="0" xfId="16" applyNumberFormat="1" applyFont="1" applyAlignment="1">
      <alignment vertical="center" wrapText="1"/>
      <protection/>
    </xf>
    <xf numFmtId="0" fontId="9" fillId="0" borderId="0" xfId="16" applyFont="1" applyFill="1" applyAlignment="1">
      <alignment vertical="center"/>
      <protection/>
    </xf>
    <xf numFmtId="0" fontId="9" fillId="0" borderId="0" xfId="16" applyFont="1" applyAlignment="1">
      <alignment horizontal="center" vertical="center" wrapText="1"/>
      <protection/>
    </xf>
    <xf numFmtId="0" fontId="9" fillId="0" borderId="0" xfId="16" applyFont="1" applyAlignment="1">
      <alignment horizontal="right" vertical="center" wrapText="1"/>
      <protection/>
    </xf>
    <xf numFmtId="0" fontId="13" fillId="0" borderId="0" xfId="16" applyFont="1" applyAlignment="1">
      <alignment vertical="center"/>
      <protection/>
    </xf>
    <xf numFmtId="0" fontId="9" fillId="0" borderId="0" xfId="16" applyFont="1" applyAlignment="1">
      <alignment wrapText="1"/>
      <protection/>
    </xf>
    <xf numFmtId="0" fontId="9" fillId="0" borderId="0" xfId="16" applyFont="1" applyFill="1" applyBorder="1" applyAlignment="1">
      <alignment wrapText="1"/>
      <protection/>
    </xf>
    <xf numFmtId="0" fontId="14" fillId="0" borderId="0" xfId="16" applyFont="1" applyAlignment="1">
      <alignment vertical="center"/>
      <protection/>
    </xf>
    <xf numFmtId="0" fontId="9" fillId="0" borderId="0" xfId="16" applyFont="1">
      <alignment vertical="center"/>
      <protection/>
    </xf>
    <xf numFmtId="0" fontId="9" fillId="0" borderId="0" xfId="16" applyFont="1" applyFill="1" applyAlignment="1">
      <alignment horizontal="center" vertical="center"/>
      <protection/>
    </xf>
    <xf numFmtId="173" fontId="12" fillId="0" borderId="0" xfId="16" applyNumberFormat="1" applyFont="1" applyFill="1" applyBorder="1" applyAlignment="1">
      <alignment/>
      <protection/>
    </xf>
    <xf numFmtId="173" fontId="9" fillId="0" borderId="0" xfId="16" applyNumberFormat="1" applyFont="1" applyFill="1" applyAlignment="1">
      <alignment/>
      <protection/>
    </xf>
    <xf numFmtId="0" fontId="9" fillId="0" borderId="0" xfId="16" applyFont="1" applyFill="1" applyAlignment="1">
      <alignment wrapText="1"/>
      <protection/>
    </xf>
    <xf numFmtId="0" fontId="6" fillId="0" borderId="0" xfId="16" applyFont="1" applyFill="1" applyBorder="1" applyAlignment="1">
      <alignment/>
      <protection/>
    </xf>
    <xf numFmtId="0" fontId="13" fillId="0" borderId="0" xfId="16" applyFont="1" applyBorder="1" applyAlignment="1">
      <alignment horizontal="center" vertical="center" wrapText="1"/>
      <protection/>
    </xf>
    <xf numFmtId="173" fontId="9" fillId="0" borderId="0" xfId="16" applyNumberFormat="1" applyFont="1" applyAlignment="1">
      <alignment/>
      <protection/>
    </xf>
    <xf numFmtId="173" fontId="12" fillId="0" borderId="0" xfId="16" applyNumberFormat="1" applyFont="1" applyFill="1" applyAlignment="1">
      <alignment/>
      <protection/>
    </xf>
    <xf numFmtId="0" fontId="9" fillId="0" borderId="0" xfId="16" applyFont="1" applyFill="1" applyAlignment="1">
      <alignment vertical="center" wrapText="1"/>
      <protection/>
    </xf>
    <xf numFmtId="173" fontId="12" fillId="0" borderId="0" xfId="16" applyNumberFormat="1" applyFont="1" applyFill="1" applyAlignment="1">
      <alignment vertical="center"/>
      <protection/>
    </xf>
    <xf numFmtId="173" fontId="12" fillId="0" borderId="0" xfId="16" applyNumberFormat="1" applyFont="1" applyAlignment="1">
      <alignment vertical="center"/>
      <protection/>
    </xf>
    <xf numFmtId="3" fontId="9" fillId="0" borderId="0" xfId="16" applyNumberFormat="1" applyFont="1" applyAlignment="1">
      <alignment vertical="center"/>
      <protection/>
    </xf>
    <xf numFmtId="0" fontId="12" fillId="0" borderId="0" xfId="16" applyFont="1" applyAlignment="1">
      <alignment vertical="center"/>
      <protection/>
    </xf>
    <xf numFmtId="173" fontId="9" fillId="0" borderId="0" xfId="16" applyNumberFormat="1" applyFont="1" applyAlignment="1">
      <alignment vertical="center"/>
      <protection/>
    </xf>
    <xf numFmtId="172" fontId="9" fillId="0" borderId="0" xfId="51" applyNumberFormat="1" applyFont="1" applyAlignment="1">
      <alignment vertical="center"/>
    </xf>
    <xf numFmtId="0" fontId="13" fillId="0" borderId="0" xfId="16" applyFont="1" applyAlignment="1">
      <alignment horizontal="right" vertical="center" wrapText="1"/>
      <protection/>
    </xf>
    <xf numFmtId="0" fontId="13" fillId="0" borderId="0" xfId="16" applyFont="1" applyAlignment="1">
      <alignment wrapText="1"/>
      <protection/>
    </xf>
    <xf numFmtId="14" fontId="13" fillId="0" borderId="0" xfId="16" applyNumberFormat="1" applyFont="1" applyAlignment="1">
      <alignment horizontal="right" vertical="center" wrapText="1"/>
      <protection/>
    </xf>
    <xf numFmtId="0" fontId="6" fillId="0" borderId="0" xfId="16" applyFont="1" applyAlignment="1">
      <alignment vertical="center"/>
      <protection/>
    </xf>
    <xf numFmtId="0" fontId="9" fillId="0" borderId="0" xfId="16" applyFont="1" applyBorder="1" applyAlignment="1">
      <alignment vertical="center"/>
      <protection/>
    </xf>
    <xf numFmtId="175" fontId="12" fillId="0" borderId="0" xfId="16" applyNumberFormat="1" applyFont="1" applyFill="1" applyBorder="1" applyAlignment="1" applyProtection="1">
      <alignment horizontal="right"/>
      <protection locked="0"/>
    </xf>
    <xf numFmtId="0" fontId="13" fillId="0" borderId="0" xfId="16" applyFont="1" applyFill="1" applyBorder="1" applyAlignment="1">
      <alignment vertical="center" wrapText="1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Alignment="1">
      <alignment/>
      <protection/>
    </xf>
    <xf numFmtId="0" fontId="6" fillId="0" borderId="0" xfId="16" applyFont="1" applyFill="1" applyBorder="1" applyAlignment="1">
      <alignment wrapText="1"/>
      <protection/>
    </xf>
    <xf numFmtId="175" fontId="12" fillId="0" borderId="0" xfId="16" applyNumberFormat="1" applyFont="1" applyFill="1" applyBorder="1" applyAlignment="1" applyProtection="1">
      <alignment horizontal="right" vertical="center"/>
      <protection locked="0"/>
    </xf>
    <xf numFmtId="173" fontId="12" fillId="0" borderId="0" xfId="16" applyNumberFormat="1" applyFont="1" applyAlignment="1">
      <alignment/>
      <protection/>
    </xf>
    <xf numFmtId="173" fontId="12" fillId="0" borderId="0" xfId="16" applyNumberFormat="1" applyFont="1" applyFill="1" applyAlignment="1">
      <alignment vertical="center" wrapText="1"/>
      <protection/>
    </xf>
    <xf numFmtId="173" fontId="9" fillId="0" borderId="0" xfId="16" applyNumberFormat="1" applyFont="1" applyFill="1" applyAlignment="1">
      <alignment vertical="center" wrapText="1"/>
      <protection/>
    </xf>
    <xf numFmtId="173" fontId="12" fillId="0" borderId="0" xfId="16" applyNumberFormat="1" applyFont="1" applyAlignment="1">
      <alignment wrapText="1"/>
      <protection/>
    </xf>
    <xf numFmtId="173" fontId="12" fillId="0" borderId="0" xfId="16" applyNumberFormat="1" applyFont="1" applyAlignment="1">
      <alignment vertical="center" wrapText="1"/>
      <protection/>
    </xf>
    <xf numFmtId="182" fontId="12" fillId="0" borderId="0" xfId="16" applyNumberFormat="1" applyFont="1" applyAlignment="1">
      <alignment/>
      <protection/>
    </xf>
    <xf numFmtId="173" fontId="9" fillId="0" borderId="0" xfId="16" applyNumberFormat="1" applyFont="1" applyFill="1" applyBorder="1" applyAlignment="1">
      <alignment/>
      <protection/>
    </xf>
    <xf numFmtId="3" fontId="12" fillId="0" borderId="0" xfId="16" applyNumberFormat="1" applyFont="1" applyAlignment="1">
      <alignment vertical="center" wrapText="1"/>
      <protection/>
    </xf>
    <xf numFmtId="173" fontId="12" fillId="0" borderId="0" xfId="16" applyNumberFormat="1" applyFont="1" applyAlignment="1">
      <alignment vertical="center"/>
      <protection/>
    </xf>
    <xf numFmtId="0" fontId="12" fillId="0" borderId="0" xfId="16" applyFont="1" applyAlignment="1">
      <alignment vertical="center"/>
      <protection/>
    </xf>
    <xf numFmtId="0" fontId="13" fillId="0" borderId="0" xfId="16" applyFont="1" applyAlignment="1">
      <alignment vertical="center" wrapText="1"/>
      <protection/>
    </xf>
    <xf numFmtId="3" fontId="13" fillId="0" borderId="0" xfId="16" applyNumberFormat="1" applyFont="1" applyAlignment="1">
      <alignment vertical="center" wrapText="1"/>
      <protection/>
    </xf>
    <xf numFmtId="0" fontId="9" fillId="0" borderId="0" xfId="16" applyFont="1" applyAlignment="1" quotePrefix="1">
      <alignment vertical="center" wrapText="1"/>
      <protection/>
    </xf>
    <xf numFmtId="3" fontId="9" fillId="0" borderId="0" xfId="16" applyNumberFormat="1" applyFont="1" applyAlignment="1" quotePrefix="1">
      <alignment vertical="center" wrapText="1"/>
      <protection/>
    </xf>
    <xf numFmtId="0" fontId="13" fillId="0" borderId="0" xfId="16" applyFont="1" applyAlignment="1" quotePrefix="1">
      <alignment vertical="center" wrapText="1"/>
      <protection/>
    </xf>
    <xf numFmtId="3" fontId="13" fillId="0" borderId="0" xfId="16" applyNumberFormat="1" applyFont="1" applyAlignment="1" quotePrefix="1">
      <alignment vertical="center" wrapText="1"/>
      <protection/>
    </xf>
    <xf numFmtId="0" fontId="23" fillId="0" borderId="0" xfId="16" applyFont="1" applyAlignment="1">
      <alignment vertical="center" wrapText="1"/>
      <protection/>
    </xf>
    <xf numFmtId="3" fontId="23" fillId="0" borderId="0" xfId="16" applyNumberFormat="1" applyFont="1" applyAlignment="1">
      <alignment vertical="center" wrapText="1"/>
      <protection/>
    </xf>
    <xf numFmtId="173" fontId="6" fillId="0" borderId="0" xfId="16" applyNumberFormat="1" applyFont="1" applyFill="1" applyBorder="1" applyAlignment="1">
      <alignment/>
      <protection/>
    </xf>
    <xf numFmtId="3" fontId="13" fillId="0" borderId="0" xfId="16" applyNumberFormat="1" applyFont="1" applyAlignment="1">
      <alignment vertical="center"/>
      <protection/>
    </xf>
    <xf numFmtId="173" fontId="9" fillId="0" borderId="0" xfId="16" applyNumberFormat="1" applyFont="1" applyAlignment="1">
      <alignment horizontal="right" vertical="center"/>
      <protection/>
    </xf>
    <xf numFmtId="3" fontId="13" fillId="0" borderId="0" xfId="16" applyNumberFormat="1" applyFont="1" applyBorder="1" applyAlignment="1">
      <alignment vertical="center" wrapText="1"/>
      <protection/>
    </xf>
    <xf numFmtId="175" fontId="9" fillId="0" borderId="0" xfId="16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16" applyNumberFormat="1" applyFont="1" applyBorder="1" applyAlignment="1">
      <alignment vertical="center" wrapText="1"/>
      <protection/>
    </xf>
    <xf numFmtId="0" fontId="9" fillId="0" borderId="0" xfId="16" applyFont="1" applyBorder="1" applyAlignment="1">
      <alignment vertical="center" wrapText="1"/>
      <protection/>
    </xf>
    <xf numFmtId="175" fontId="9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6" applyFont="1">
      <alignment vertical="center"/>
      <protection/>
    </xf>
    <xf numFmtId="0" fontId="12" fillId="0" borderId="0" xfId="16" applyFont="1" applyFill="1" applyBorder="1">
      <alignment vertical="center"/>
      <protection/>
    </xf>
    <xf numFmtId="0" fontId="9" fillId="0" borderId="0" xfId="16" applyFont="1" applyFill="1" applyBorder="1">
      <alignment vertical="center"/>
      <protection/>
    </xf>
    <xf numFmtId="0" fontId="20" fillId="0" borderId="0" xfId="16" applyFont="1" applyBorder="1" applyAlignment="1">
      <alignment vertical="center" wrapText="1"/>
      <protection/>
    </xf>
    <xf numFmtId="0" fontId="13" fillId="0" borderId="0" xfId="16" applyFont="1" applyBorder="1" applyAlignment="1">
      <alignment vertical="center" wrapText="1"/>
      <protection/>
    </xf>
    <xf numFmtId="173" fontId="12" fillId="0" borderId="0" xfId="16" applyNumberFormat="1" applyFont="1" applyFill="1" applyBorder="1">
      <alignment vertical="center"/>
      <protection/>
    </xf>
    <xf numFmtId="173" fontId="9" fillId="0" borderId="0" xfId="16" applyNumberFormat="1" applyFont="1" applyFill="1" applyBorder="1">
      <alignment vertical="center"/>
      <protection/>
    </xf>
    <xf numFmtId="173" fontId="21" fillId="0" borderId="0" xfId="16" applyNumberFormat="1" applyFont="1" applyFill="1" applyBorder="1">
      <alignment vertical="center"/>
      <protection/>
    </xf>
    <xf numFmtId="0" fontId="21" fillId="0" borderId="0" xfId="16" applyFont="1" applyFill="1" applyBorder="1">
      <alignment vertical="center"/>
      <protection/>
    </xf>
    <xf numFmtId="0" fontId="22" fillId="0" borderId="0" xfId="16" applyFont="1" applyBorder="1" applyAlignment="1">
      <alignment vertical="center" wrapText="1"/>
      <protection/>
    </xf>
    <xf numFmtId="173" fontId="22" fillId="0" borderId="0" xfId="16" applyNumberFormat="1" applyFont="1" applyBorder="1" applyAlignment="1">
      <alignment horizontal="right" vertical="center" wrapText="1"/>
      <protection/>
    </xf>
    <xf numFmtId="0" fontId="9" fillId="0" borderId="0" xfId="16" applyFont="1" applyBorder="1">
      <alignment vertical="center"/>
      <protection/>
    </xf>
    <xf numFmtId="0" fontId="12" fillId="0" borderId="0" xfId="16" applyFont="1" applyBorder="1" applyAlignment="1">
      <alignment horizontal="right"/>
      <protection/>
    </xf>
    <xf numFmtId="173" fontId="12" fillId="0" borderId="0" xfId="16" applyNumberFormat="1" applyFont="1" applyBorder="1">
      <alignment vertical="center"/>
      <protection/>
    </xf>
    <xf numFmtId="0" fontId="12" fillId="0" borderId="0" xfId="16" applyFont="1" applyBorder="1">
      <alignment vertical="center"/>
      <protection/>
    </xf>
    <xf numFmtId="0" fontId="9" fillId="0" borderId="0" xfId="16" applyFont="1" applyBorder="1" applyAlignment="1">
      <alignment horizontal="right"/>
      <protection/>
    </xf>
    <xf numFmtId="0" fontId="23" fillId="0" borderId="0" xfId="16" applyFont="1" applyAlignment="1" quotePrefix="1">
      <alignment vertical="center" wrapText="1"/>
      <protection/>
    </xf>
    <xf numFmtId="3" fontId="23" fillId="0" borderId="0" xfId="16" applyNumberFormat="1" applyFont="1" applyAlignment="1" quotePrefix="1">
      <alignment horizontal="right" vertical="center" wrapText="1"/>
      <protection/>
    </xf>
    <xf numFmtId="175" fontId="12" fillId="0" borderId="0" xfId="16" applyNumberFormat="1" applyFont="1" applyFill="1" applyBorder="1" applyAlignment="1" applyProtection="1">
      <alignment vertical="center"/>
      <protection locked="0"/>
    </xf>
    <xf numFmtId="3" fontId="9" fillId="0" borderId="0" xfId="16" applyNumberFormat="1" applyFont="1" applyAlignment="1">
      <alignment horizontal="right" vertical="center" wrapText="1"/>
      <protection/>
    </xf>
    <xf numFmtId="3" fontId="13" fillId="0" borderId="0" xfId="16" applyNumberFormat="1" applyFont="1" applyFill="1" applyAlignment="1">
      <alignment horizontal="right" vertical="center" wrapText="1"/>
      <protection/>
    </xf>
    <xf numFmtId="0" fontId="14" fillId="0" borderId="0" xfId="16" applyFont="1" applyFill="1" applyAlignment="1">
      <alignment vertical="center" wrapText="1"/>
      <protection/>
    </xf>
    <xf numFmtId="175" fontId="14" fillId="0" borderId="0" xfId="16" applyNumberFormat="1" applyFont="1" applyFill="1" applyBorder="1" applyAlignment="1" applyProtection="1">
      <alignment vertical="center"/>
      <protection locked="0"/>
    </xf>
    <xf numFmtId="0" fontId="12" fillId="0" borderId="0" xfId="16" applyFont="1" applyFill="1" applyAlignment="1">
      <alignment horizontal="right"/>
      <protection/>
    </xf>
    <xf numFmtId="0" fontId="12" fillId="0" borderId="0" xfId="16" applyFont="1" applyFill="1" applyAlignment="1">
      <alignment wrapText="1"/>
      <protection/>
    </xf>
    <xf numFmtId="173" fontId="12" fillId="0" borderId="0" xfId="16" applyNumberFormat="1" applyFont="1" applyFill="1" applyAlignment="1">
      <alignment/>
      <protection/>
    </xf>
    <xf numFmtId="0" fontId="12" fillId="0" borderId="0" xfId="16" applyFont="1" applyFill="1" applyAlignment="1">
      <alignment/>
      <protection/>
    </xf>
    <xf numFmtId="0" fontId="13" fillId="0" borderId="0" xfId="16" applyFont="1" applyAlignment="1">
      <alignment horizontal="center" vertical="center"/>
      <protection/>
    </xf>
    <xf numFmtId="173" fontId="13" fillId="0" borderId="0" xfId="16" applyNumberFormat="1" applyFont="1" applyBorder="1" applyAlignment="1">
      <alignment vertical="center"/>
      <protection/>
    </xf>
    <xf numFmtId="3" fontId="13" fillId="0" borderId="0" xfId="16" applyNumberFormat="1" applyFont="1" applyBorder="1" applyAlignment="1">
      <alignment vertical="center"/>
      <protection/>
    </xf>
    <xf numFmtId="173" fontId="9" fillId="0" borderId="0" xfId="16" applyNumberFormat="1" applyFont="1" applyBorder="1" applyAlignment="1">
      <alignment vertical="center" wrapText="1"/>
      <protection/>
    </xf>
    <xf numFmtId="173" fontId="9" fillId="0" borderId="0" xfId="16" applyNumberFormat="1" applyFont="1" applyBorder="1" applyAlignment="1">
      <alignment vertical="center"/>
      <protection/>
    </xf>
    <xf numFmtId="173" fontId="9" fillId="0" borderId="0" xfId="16" applyNumberFormat="1" applyFont="1" applyBorder="1" applyAlignment="1" quotePrefix="1">
      <alignment vertical="center" wrapText="1"/>
      <protection/>
    </xf>
    <xf numFmtId="3" fontId="9" fillId="0" borderId="0" xfId="16" applyNumberFormat="1" applyFont="1" applyBorder="1" applyAlignment="1" quotePrefix="1">
      <alignment vertical="center" wrapText="1"/>
      <protection/>
    </xf>
    <xf numFmtId="0" fontId="9" fillId="0" borderId="0" xfId="16" applyFont="1" applyFill="1" applyBorder="1" applyAlignment="1" applyProtection="1">
      <alignment vertical="center"/>
      <protection locked="0"/>
    </xf>
    <xf numFmtId="0" fontId="9" fillId="0" borderId="0" xfId="16" applyFont="1" applyFill="1" applyBorder="1" applyAlignment="1" applyProtection="1">
      <alignment horizontal="right" vertical="center"/>
      <protection locked="0"/>
    </xf>
    <xf numFmtId="3" fontId="9" fillId="0" borderId="0" xfId="16" applyNumberFormat="1" applyFont="1" applyFill="1" applyBorder="1" applyAlignment="1" applyProtection="1">
      <alignment vertical="center"/>
      <protection locked="0"/>
    </xf>
    <xf numFmtId="173" fontId="12" fillId="0" borderId="0" xfId="16" applyNumberFormat="1" applyFont="1" applyFill="1" applyBorder="1" applyAlignment="1" applyProtection="1">
      <alignment horizontal="right" vertical="center"/>
      <protection locked="0"/>
    </xf>
    <xf numFmtId="173" fontId="9" fillId="0" borderId="0" xfId="16" applyNumberFormat="1" applyFont="1" applyFill="1" applyBorder="1" applyAlignment="1" applyProtection="1">
      <alignment vertical="center"/>
      <protection locked="0"/>
    </xf>
    <xf numFmtId="173" fontId="12" fillId="0" borderId="0" xfId="16" applyNumberFormat="1" applyFont="1" applyFill="1" applyBorder="1" applyAlignment="1" applyProtection="1">
      <alignment vertical="center"/>
      <protection locked="0"/>
    </xf>
    <xf numFmtId="0" fontId="9" fillId="0" borderId="0" xfId="16" applyFont="1" applyFill="1" applyAlignment="1" applyProtection="1">
      <alignment vertical="center"/>
      <protection locked="0"/>
    </xf>
    <xf numFmtId="175" fontId="9" fillId="0" borderId="0" xfId="16" applyNumberFormat="1" applyFont="1" applyFill="1" applyBorder="1" applyAlignment="1" applyProtection="1">
      <alignment vertical="center" wrapText="1"/>
      <protection locked="0"/>
    </xf>
    <xf numFmtId="0" fontId="12" fillId="0" borderId="0" xfId="16" applyFont="1" applyFill="1" applyAlignment="1" applyProtection="1">
      <alignment horizontal="right" vertical="center"/>
      <protection locked="0"/>
    </xf>
    <xf numFmtId="173" fontId="14" fillId="0" borderId="0" xfId="16" applyNumberFormat="1" applyFont="1" applyFill="1" applyBorder="1" applyAlignment="1" applyProtection="1">
      <alignment vertical="center"/>
      <protection locked="0"/>
    </xf>
    <xf numFmtId="173" fontId="12" fillId="0" borderId="0" xfId="16" applyNumberFormat="1" applyFont="1" applyFill="1" applyAlignment="1" applyProtection="1">
      <alignment vertical="center"/>
      <protection locked="0"/>
    </xf>
    <xf numFmtId="0" fontId="22" fillId="0" borderId="0" xfId="16" applyFont="1" applyAlignment="1">
      <alignment vertical="center"/>
      <protection/>
    </xf>
    <xf numFmtId="14" fontId="13" fillId="0" borderId="0" xfId="16" applyNumberFormat="1" applyFont="1" applyBorder="1" applyAlignment="1">
      <alignment horizontal="right" vertical="center" wrapText="1"/>
      <protection/>
    </xf>
    <xf numFmtId="3" fontId="9" fillId="0" borderId="0" xfId="16" applyNumberFormat="1" applyFont="1" applyFill="1" applyAlignment="1">
      <alignment vertical="center" wrapText="1"/>
      <protection/>
    </xf>
    <xf numFmtId="0" fontId="9" fillId="0" borderId="0" xfId="16" applyFont="1" applyBorder="1" applyAlignment="1">
      <alignment horizontal="center" vertical="center" wrapText="1"/>
      <protection/>
    </xf>
    <xf numFmtId="173" fontId="22" fillId="0" borderId="0" xfId="16" applyNumberFormat="1" applyFont="1" applyFill="1" applyBorder="1" applyAlignment="1">
      <alignment horizontal="right" vertical="center" wrapText="1"/>
      <protection/>
    </xf>
    <xf numFmtId="173" fontId="12" fillId="0" borderId="0" xfId="16" applyNumberFormat="1" applyFont="1" applyBorder="1" applyAlignment="1">
      <alignment vertical="center" wrapText="1"/>
      <protection/>
    </xf>
    <xf numFmtId="173" fontId="22" fillId="0" borderId="0" xfId="16" applyNumberFormat="1" applyFont="1" applyBorder="1" applyAlignment="1">
      <alignment vertical="center" wrapText="1"/>
      <protection/>
    </xf>
    <xf numFmtId="0" fontId="9" fillId="0" borderId="0" xfId="16" applyFont="1" applyBorder="1" applyAlignment="1" quotePrefix="1">
      <alignment vertical="center" wrapText="1"/>
      <protection/>
    </xf>
    <xf numFmtId="173" fontId="9" fillId="0" borderId="0" xfId="16" applyNumberFormat="1" applyFont="1" applyBorder="1" applyAlignment="1">
      <alignment horizontal="right" vertical="center" wrapText="1"/>
      <protection/>
    </xf>
    <xf numFmtId="173" fontId="22" fillId="0" borderId="0" xfId="16" applyNumberFormat="1" applyFont="1" applyFill="1" applyBorder="1" applyAlignment="1">
      <alignment vertical="center" wrapText="1"/>
      <protection/>
    </xf>
    <xf numFmtId="0" fontId="13" fillId="0" borderId="0" xfId="16" applyFont="1" applyBorder="1" applyAlignment="1" quotePrefix="1">
      <alignment vertical="center" wrapText="1"/>
      <protection/>
    </xf>
    <xf numFmtId="173" fontId="13" fillId="0" borderId="0" xfId="16" applyNumberFormat="1" applyFont="1" applyBorder="1" applyAlignment="1">
      <alignment horizontal="right" vertical="center" wrapText="1"/>
      <protection/>
    </xf>
    <xf numFmtId="173" fontId="13" fillId="0" borderId="0" xfId="16" applyNumberFormat="1" applyFont="1" applyBorder="1" applyAlignment="1">
      <alignment vertical="center" wrapText="1"/>
      <protection/>
    </xf>
    <xf numFmtId="175" fontId="12" fillId="0" borderId="0" xfId="16" applyNumberFormat="1" applyFont="1" applyFill="1" applyBorder="1" applyAlignment="1" applyProtection="1">
      <alignment horizontal="right" vertical="center" wrapText="1"/>
      <protection locked="0"/>
    </xf>
    <xf numFmtId="173" fontId="14" fillId="0" borderId="0" xfId="16" applyNumberFormat="1" applyFont="1" applyBorder="1" applyAlignment="1">
      <alignment vertical="center" wrapText="1"/>
      <protection/>
    </xf>
    <xf numFmtId="0" fontId="78" fillId="0" borderId="10" xfId="16" applyFont="1" applyFill="1" applyBorder="1" applyAlignment="1">
      <alignment vertical="center" wrapText="1"/>
      <protection/>
    </xf>
    <xf numFmtId="0" fontId="78" fillId="0" borderId="11" xfId="16" applyFont="1" applyFill="1" applyBorder="1" applyAlignment="1">
      <alignment vertical="center" wrapText="1"/>
      <protection/>
    </xf>
    <xf numFmtId="0" fontId="79" fillId="0" borderId="12" xfId="16" applyFont="1" applyFill="1" applyBorder="1" applyAlignment="1">
      <alignment vertical="center" wrapText="1"/>
      <protection/>
    </xf>
    <xf numFmtId="0" fontId="79" fillId="0" borderId="13" xfId="16" applyFont="1" applyFill="1" applyBorder="1" applyAlignment="1">
      <alignment vertical="center" wrapText="1"/>
      <protection/>
    </xf>
    <xf numFmtId="173" fontId="78" fillId="0" borderId="14" xfId="16" applyNumberFormat="1" applyFont="1" applyFill="1" applyBorder="1" applyAlignment="1">
      <alignment vertical="center" wrapText="1"/>
      <protection/>
    </xf>
    <xf numFmtId="0" fontId="78" fillId="0" borderId="10" xfId="16" applyFont="1" applyFill="1" applyBorder="1" applyAlignment="1" quotePrefix="1">
      <alignment vertical="center" wrapText="1"/>
      <protection/>
    </xf>
    <xf numFmtId="173" fontId="78" fillId="0" borderId="15" xfId="16" applyNumberFormat="1" applyFont="1" applyFill="1" applyBorder="1" applyAlignment="1">
      <alignment vertical="center" wrapText="1"/>
      <protection/>
    </xf>
    <xf numFmtId="0" fontId="78" fillId="0" borderId="16" xfId="16" applyFont="1" applyFill="1" applyBorder="1" applyAlignment="1">
      <alignment vertical="center" wrapText="1"/>
      <protection/>
    </xf>
    <xf numFmtId="173" fontId="78" fillId="0" borderId="17" xfId="16" applyNumberFormat="1" applyFont="1" applyFill="1" applyBorder="1" applyAlignment="1">
      <alignment vertical="center" wrapText="1"/>
      <protection/>
    </xf>
    <xf numFmtId="173" fontId="78" fillId="0" borderId="18" xfId="16" applyNumberFormat="1" applyFont="1" applyFill="1" applyBorder="1" applyAlignment="1">
      <alignment vertical="center" wrapText="1"/>
      <protection/>
    </xf>
    <xf numFmtId="0" fontId="78" fillId="0" borderId="10" xfId="16" applyFont="1" applyBorder="1" applyAlignment="1">
      <alignment vertical="center" wrapText="1"/>
      <protection/>
    </xf>
    <xf numFmtId="0" fontId="79" fillId="0" borderId="12" xfId="16" applyFont="1" applyBorder="1" applyAlignment="1">
      <alignment vertical="center" wrapText="1"/>
      <protection/>
    </xf>
    <xf numFmtId="14" fontId="11" fillId="33" borderId="19" xfId="16" applyNumberFormat="1" applyFont="1" applyFill="1" applyBorder="1" applyAlignment="1">
      <alignment horizontal="right" vertical="center" wrapText="1"/>
      <protection/>
    </xf>
    <xf numFmtId="0" fontId="79" fillId="0" borderId="20" xfId="16" applyFont="1" applyBorder="1" applyAlignment="1">
      <alignment vertical="center" wrapText="1"/>
      <protection/>
    </xf>
    <xf numFmtId="173" fontId="79" fillId="0" borderId="13" xfId="47" applyNumberFormat="1" applyFont="1" applyBorder="1" applyAlignment="1">
      <alignment horizontal="left" vertical="center"/>
    </xf>
    <xf numFmtId="184" fontId="79" fillId="0" borderId="21" xfId="47" applyNumberFormat="1" applyFont="1" applyBorder="1" applyAlignment="1">
      <alignment horizontal="right" vertical="center"/>
    </xf>
    <xf numFmtId="184" fontId="79" fillId="0" borderId="21" xfId="16" applyNumberFormat="1" applyFont="1" applyBorder="1" applyAlignment="1">
      <alignment vertical="center" wrapText="1"/>
      <protection/>
    </xf>
    <xf numFmtId="184" fontId="79" fillId="0" borderId="22" xfId="16" applyNumberFormat="1" applyFont="1" applyBorder="1" applyAlignment="1">
      <alignment vertical="center" wrapText="1"/>
      <protection/>
    </xf>
    <xf numFmtId="0" fontId="79" fillId="0" borderId="23" xfId="16" applyFont="1" applyBorder="1" applyAlignment="1">
      <alignment vertical="center" wrapText="1"/>
      <protection/>
    </xf>
    <xf numFmtId="173" fontId="79" fillId="0" borderId="12" xfId="47" applyNumberFormat="1" applyFont="1" applyBorder="1" applyAlignment="1">
      <alignment horizontal="left" vertical="center"/>
    </xf>
    <xf numFmtId="184" fontId="79" fillId="0" borderId="24" xfId="47" applyNumberFormat="1" applyFont="1" applyBorder="1" applyAlignment="1">
      <alignment horizontal="right" vertical="center"/>
    </xf>
    <xf numFmtId="184" fontId="79" fillId="0" borderId="24" xfId="16" applyNumberFormat="1" applyFont="1" applyBorder="1" applyAlignment="1">
      <alignment vertical="center" wrapText="1"/>
      <protection/>
    </xf>
    <xf numFmtId="184" fontId="79" fillId="0" borderId="25" xfId="16" applyNumberFormat="1" applyFont="1" applyBorder="1" applyAlignment="1">
      <alignment vertical="center" wrapText="1"/>
      <protection/>
    </xf>
    <xf numFmtId="0" fontId="78" fillId="0" borderId="23" xfId="16" applyFont="1" applyBorder="1" applyAlignment="1">
      <alignment vertical="center" wrapText="1"/>
      <protection/>
    </xf>
    <xf numFmtId="173" fontId="78" fillId="0" borderId="12" xfId="16" applyNumberFormat="1" applyFont="1" applyBorder="1" applyAlignment="1">
      <alignment vertical="center" wrapText="1"/>
      <protection/>
    </xf>
    <xf numFmtId="184" fontId="78" fillId="0" borderId="24" xfId="16" applyNumberFormat="1" applyFont="1" applyBorder="1" applyAlignment="1">
      <alignment vertical="center" wrapText="1"/>
      <protection/>
    </xf>
    <xf numFmtId="184" fontId="78" fillId="0" borderId="25" xfId="16" applyNumberFormat="1" applyFont="1" applyBorder="1" applyAlignment="1">
      <alignment vertical="center" wrapText="1"/>
      <protection/>
    </xf>
    <xf numFmtId="0" fontId="78" fillId="0" borderId="26" xfId="16" applyFont="1" applyBorder="1" applyAlignment="1">
      <alignment vertical="center" wrapText="1"/>
      <protection/>
    </xf>
    <xf numFmtId="173" fontId="78" fillId="0" borderId="10" xfId="16" applyNumberFormat="1" applyFont="1" applyBorder="1" applyAlignment="1">
      <alignment vertical="center" wrapText="1"/>
      <protection/>
    </xf>
    <xf numFmtId="184" fontId="78" fillId="0" borderId="14" xfId="16" applyNumberFormat="1" applyFont="1" applyBorder="1" applyAlignment="1">
      <alignment vertical="center" wrapText="1"/>
      <protection/>
    </xf>
    <xf numFmtId="184" fontId="78" fillId="0" borderId="27" xfId="16" applyNumberFormat="1" applyFont="1" applyBorder="1" applyAlignment="1">
      <alignment vertical="center" wrapText="1"/>
      <protection/>
    </xf>
    <xf numFmtId="0" fontId="78" fillId="0" borderId="28" xfId="16" applyFont="1" applyBorder="1" applyAlignment="1">
      <alignment vertical="center" wrapText="1"/>
      <protection/>
    </xf>
    <xf numFmtId="173" fontId="78" fillId="0" borderId="11" xfId="16" applyNumberFormat="1" applyFont="1" applyBorder="1" applyAlignment="1">
      <alignment vertical="center" wrapText="1"/>
      <protection/>
    </xf>
    <xf numFmtId="184" fontId="78" fillId="0" borderId="15" xfId="16" applyNumberFormat="1" applyFont="1" applyBorder="1" applyAlignment="1">
      <alignment vertical="center" wrapText="1"/>
      <protection/>
    </xf>
    <xf numFmtId="184" fontId="78" fillId="0" borderId="29" xfId="16" applyNumberFormat="1" applyFont="1" applyBorder="1" applyAlignment="1">
      <alignment vertical="center" wrapText="1"/>
      <protection/>
    </xf>
    <xf numFmtId="173" fontId="79" fillId="0" borderId="12" xfId="16" applyNumberFormat="1" applyFont="1" applyBorder="1" applyAlignment="1">
      <alignment vertical="center" wrapText="1"/>
      <protection/>
    </xf>
    <xf numFmtId="0" fontId="78" fillId="0" borderId="28" xfId="16" applyFont="1" applyBorder="1" applyAlignment="1">
      <alignment horizontal="center" vertical="center"/>
      <protection/>
    </xf>
    <xf numFmtId="0" fontId="78" fillId="0" borderId="11" xfId="16" applyFont="1" applyBorder="1" applyAlignment="1" quotePrefix="1">
      <alignment vertical="center" wrapText="1"/>
      <protection/>
    </xf>
    <xf numFmtId="184" fontId="78" fillId="0" borderId="15" xfId="16" applyNumberFormat="1" applyFont="1" applyBorder="1" applyAlignment="1" quotePrefix="1">
      <alignment vertical="center" wrapText="1"/>
      <protection/>
    </xf>
    <xf numFmtId="184" fontId="78" fillId="0" borderId="29" xfId="16" applyNumberFormat="1" applyFont="1" applyBorder="1" applyAlignment="1" quotePrefix="1">
      <alignment vertical="center" wrapText="1"/>
      <protection/>
    </xf>
    <xf numFmtId="184" fontId="78" fillId="0" borderId="15" xfId="16" applyNumberFormat="1" applyFont="1" applyFill="1" applyBorder="1" applyAlignment="1" quotePrefix="1">
      <alignment vertical="center" wrapText="1"/>
      <protection/>
    </xf>
    <xf numFmtId="184" fontId="78" fillId="0" borderId="29" xfId="16" applyNumberFormat="1" applyFont="1" applyFill="1" applyBorder="1" applyAlignment="1" quotePrefix="1">
      <alignment vertical="center" wrapText="1"/>
      <protection/>
    </xf>
    <xf numFmtId="0" fontId="80" fillId="34" borderId="3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 wrapText="1"/>
    </xf>
    <xf numFmtId="0" fontId="80" fillId="34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28" fillId="0" borderId="34" xfId="0" applyFont="1" applyFill="1" applyBorder="1" applyAlignment="1">
      <alignment vertical="center"/>
    </xf>
    <xf numFmtId="173" fontId="28" fillId="0" borderId="35" xfId="0" applyNumberFormat="1" applyFont="1" applyFill="1" applyBorder="1" applyAlignment="1">
      <alignment horizontal="right" vertical="center"/>
    </xf>
    <xf numFmtId="173" fontId="81" fillId="35" borderId="35" xfId="0" applyNumberFormat="1" applyFont="1" applyFill="1" applyBorder="1" applyAlignment="1">
      <alignment horizontal="right" vertical="center" wrapText="1"/>
    </xf>
    <xf numFmtId="173" fontId="81" fillId="35" borderId="36" xfId="0" applyNumberFormat="1" applyFont="1" applyFill="1" applyBorder="1" applyAlignment="1">
      <alignment horizontal="right" vertical="center" wrapText="1"/>
    </xf>
    <xf numFmtId="0" fontId="25" fillId="0" borderId="37" xfId="0" applyFont="1" applyFill="1" applyBorder="1" applyAlignment="1" quotePrefix="1">
      <alignment vertical="center"/>
    </xf>
    <xf numFmtId="173" fontId="25" fillId="0" borderId="38" xfId="0" applyNumberFormat="1" applyFont="1" applyFill="1" applyBorder="1" applyAlignment="1">
      <alignment horizontal="right" vertical="center"/>
    </xf>
    <xf numFmtId="173" fontId="82" fillId="35" borderId="38" xfId="0" applyNumberFormat="1" applyFont="1" applyFill="1" applyBorder="1" applyAlignment="1">
      <alignment horizontal="right" vertical="center" wrapText="1"/>
    </xf>
    <xf numFmtId="173" fontId="82" fillId="35" borderId="39" xfId="0" applyNumberFormat="1" applyFont="1" applyFill="1" applyBorder="1" applyAlignment="1">
      <alignment horizontal="right" vertical="center" wrapText="1"/>
    </xf>
    <xf numFmtId="0" fontId="25" fillId="0" borderId="40" xfId="0" applyFont="1" applyFill="1" applyBorder="1" applyAlignment="1" quotePrefix="1">
      <alignment vertical="center"/>
    </xf>
    <xf numFmtId="173" fontId="25" fillId="0" borderId="41" xfId="0" applyNumberFormat="1" applyFont="1" applyFill="1" applyBorder="1" applyAlignment="1">
      <alignment horizontal="right" vertical="center"/>
    </xf>
    <xf numFmtId="173" fontId="82" fillId="0" borderId="41" xfId="0" applyNumberFormat="1" applyFont="1" applyFill="1" applyBorder="1" applyAlignment="1">
      <alignment horizontal="right" vertical="center" wrapText="1"/>
    </xf>
    <xf numFmtId="173" fontId="82" fillId="35" borderId="41" xfId="0" applyNumberFormat="1" applyFont="1" applyFill="1" applyBorder="1" applyAlignment="1">
      <alignment horizontal="right" vertical="center" wrapText="1"/>
    </xf>
    <xf numFmtId="173" fontId="82" fillId="35" borderId="42" xfId="0" applyNumberFormat="1" applyFont="1" applyFill="1" applyBorder="1" applyAlignment="1">
      <alignment horizontal="right" vertical="center" wrapText="1"/>
    </xf>
    <xf numFmtId="0" fontId="25" fillId="0" borderId="43" xfId="0" applyFont="1" applyFill="1" applyBorder="1" applyAlignment="1" quotePrefix="1">
      <alignment vertical="center"/>
    </xf>
    <xf numFmtId="173" fontId="25" fillId="0" borderId="44" xfId="0" applyNumberFormat="1" applyFont="1" applyFill="1" applyBorder="1" applyAlignment="1">
      <alignment horizontal="right" vertical="center"/>
    </xf>
    <xf numFmtId="173" fontId="82" fillId="35" borderId="44" xfId="0" applyNumberFormat="1" applyFont="1" applyFill="1" applyBorder="1" applyAlignment="1">
      <alignment horizontal="right" vertical="center" wrapText="1"/>
    </xf>
    <xf numFmtId="173" fontId="82" fillId="0" borderId="44" xfId="0" applyNumberFormat="1" applyFont="1" applyFill="1" applyBorder="1" applyAlignment="1">
      <alignment horizontal="right" vertical="center" wrapText="1"/>
    </xf>
    <xf numFmtId="173" fontId="82" fillId="35" borderId="45" xfId="0" applyNumberFormat="1" applyFont="1" applyFill="1" applyBorder="1" applyAlignment="1">
      <alignment horizontal="right" vertical="center" wrapText="1"/>
    </xf>
    <xf numFmtId="0" fontId="25" fillId="0" borderId="34" xfId="0" applyFont="1" applyFill="1" applyBorder="1" applyAlignment="1" quotePrefix="1">
      <alignment vertical="center"/>
    </xf>
    <xf numFmtId="173" fontId="25" fillId="0" borderId="35" xfId="0" applyNumberFormat="1" applyFont="1" applyFill="1" applyBorder="1" applyAlignment="1">
      <alignment horizontal="right" vertical="center"/>
    </xf>
    <xf numFmtId="173" fontId="82" fillId="35" borderId="35" xfId="0" applyNumberFormat="1" applyFont="1" applyFill="1" applyBorder="1" applyAlignment="1">
      <alignment horizontal="right" vertical="center" wrapText="1"/>
    </xf>
    <xf numFmtId="173" fontId="82" fillId="35" borderId="36" xfId="0" applyNumberFormat="1" applyFont="1" applyFill="1" applyBorder="1" applyAlignment="1">
      <alignment horizontal="right" vertical="center" wrapText="1"/>
    </xf>
    <xf numFmtId="0" fontId="25" fillId="0" borderId="46" xfId="0" applyFont="1" applyFill="1" applyBorder="1" applyAlignment="1">
      <alignment vertical="center" wrapText="1"/>
    </xf>
    <xf numFmtId="173" fontId="25" fillId="0" borderId="47" xfId="0" applyNumberFormat="1" applyFont="1" applyFill="1" applyBorder="1" applyAlignment="1">
      <alignment horizontal="right" vertical="center"/>
    </xf>
    <xf numFmtId="173" fontId="82" fillId="35" borderId="47" xfId="0" applyNumberFormat="1" applyFont="1" applyFill="1" applyBorder="1" applyAlignment="1">
      <alignment horizontal="right" vertical="center" wrapText="1"/>
    </xf>
    <xf numFmtId="173" fontId="82" fillId="35" borderId="48" xfId="0" applyNumberFormat="1" applyFont="1" applyFill="1" applyBorder="1" applyAlignment="1">
      <alignment horizontal="right" vertical="center" wrapText="1"/>
    </xf>
    <xf numFmtId="0" fontId="25" fillId="0" borderId="4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5" fillId="0" borderId="40" xfId="0" applyFont="1" applyFill="1" applyBorder="1" applyAlignment="1">
      <alignment vertical="center"/>
    </xf>
    <xf numFmtId="173" fontId="25" fillId="0" borderId="42" xfId="0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vertical="center"/>
    </xf>
    <xf numFmtId="173" fontId="25" fillId="0" borderId="44" xfId="47" applyNumberFormat="1" applyFont="1" applyFill="1" applyBorder="1" applyAlignment="1">
      <alignment horizontal="right" vertical="center"/>
    </xf>
    <xf numFmtId="173" fontId="25" fillId="0" borderId="45" xfId="47" applyNumberFormat="1" applyFont="1" applyFill="1" applyBorder="1" applyAlignment="1">
      <alignment horizontal="right" vertical="center"/>
    </xf>
    <xf numFmtId="173" fontId="28" fillId="0" borderId="35" xfId="0" applyNumberFormat="1" applyFont="1" applyFill="1" applyBorder="1" applyAlignment="1">
      <alignment/>
    </xf>
    <xf numFmtId="173" fontId="28" fillId="0" borderId="36" xfId="0" applyNumberFormat="1" applyFont="1" applyFill="1" applyBorder="1" applyAlignment="1">
      <alignment/>
    </xf>
    <xf numFmtId="173" fontId="83" fillId="0" borderId="0" xfId="0" applyNumberFormat="1" applyFont="1" applyFill="1" applyBorder="1" applyAlignment="1">
      <alignment/>
    </xf>
    <xf numFmtId="173" fontId="18" fillId="0" borderId="0" xfId="0" applyNumberFormat="1" applyFont="1" applyFill="1" applyBorder="1" applyAlignment="1">
      <alignment/>
    </xf>
    <xf numFmtId="0" fontId="13" fillId="0" borderId="0" xfId="16" applyFont="1" applyFill="1" applyBorder="1" applyAlignment="1">
      <alignment vertical="center"/>
      <protection/>
    </xf>
    <xf numFmtId="0" fontId="11" fillId="0" borderId="0" xfId="16" applyFont="1" applyFill="1" applyBorder="1" applyAlignment="1">
      <alignment horizontal="left" vertical="center"/>
      <protection/>
    </xf>
    <xf numFmtId="0" fontId="11" fillId="0" borderId="0" xfId="16" applyFont="1" applyFill="1" applyBorder="1" applyAlignment="1">
      <alignment horizontal="center" vertical="center"/>
      <protection/>
    </xf>
    <xf numFmtId="0" fontId="11" fillId="33" borderId="49" xfId="16" applyFont="1" applyFill="1" applyBorder="1" applyAlignment="1">
      <alignment horizontal="center" vertical="center" wrapText="1"/>
      <protection/>
    </xf>
    <xf numFmtId="14" fontId="13" fillId="0" borderId="0" xfId="16" applyNumberFormat="1" applyFont="1" applyFill="1" applyBorder="1" applyAlignment="1" quotePrefix="1">
      <alignment horizontal="center" vertical="center"/>
      <protection/>
    </xf>
    <xf numFmtId="0" fontId="78" fillId="0" borderId="13" xfId="16" applyFont="1" applyFill="1" applyBorder="1" applyAlignment="1">
      <alignment vertical="center"/>
      <protection/>
    </xf>
    <xf numFmtId="0" fontId="78" fillId="0" borderId="21" xfId="16" applyFont="1" applyFill="1" applyBorder="1" applyAlignment="1">
      <alignment horizontal="center" vertical="center"/>
      <protection/>
    </xf>
    <xf numFmtId="0" fontId="78" fillId="0" borderId="21" xfId="16" applyFont="1" applyFill="1" applyBorder="1" applyAlignment="1">
      <alignment horizontal="center" vertical="center" wrapText="1"/>
      <protection/>
    </xf>
    <xf numFmtId="49" fontId="78" fillId="0" borderId="22" xfId="16" applyNumberFormat="1" applyFont="1" applyFill="1" applyBorder="1" applyAlignment="1">
      <alignment horizontal="center" vertical="center"/>
      <protection/>
    </xf>
    <xf numFmtId="0" fontId="9" fillId="0" borderId="50" xfId="16" applyFont="1" applyFill="1" applyBorder="1" applyAlignment="1">
      <alignment vertical="center"/>
      <protection/>
    </xf>
    <xf numFmtId="0" fontId="78" fillId="0" borderId="12" xfId="16" applyFont="1" applyFill="1" applyBorder="1" applyAlignment="1">
      <alignment vertical="center"/>
      <protection/>
    </xf>
    <xf numFmtId="0" fontId="78" fillId="0" borderId="24" xfId="16" applyFont="1" applyFill="1" applyBorder="1" applyAlignment="1">
      <alignment horizontal="center" vertical="center"/>
      <protection/>
    </xf>
    <xf numFmtId="0" fontId="78" fillId="0" borderId="24" xfId="16" applyFont="1" applyFill="1" applyBorder="1" applyAlignment="1">
      <alignment horizontal="center" vertical="center" wrapText="1"/>
      <protection/>
    </xf>
    <xf numFmtId="49" fontId="78" fillId="0" borderId="25" xfId="16" applyNumberFormat="1" applyFont="1" applyFill="1" applyBorder="1" applyAlignment="1">
      <alignment horizontal="center" vertical="center"/>
      <protection/>
    </xf>
    <xf numFmtId="3" fontId="78" fillId="0" borderId="24" xfId="16" applyNumberFormat="1" applyFont="1" applyFill="1" applyBorder="1" applyAlignment="1">
      <alignment vertical="center"/>
      <protection/>
    </xf>
    <xf numFmtId="0" fontId="78" fillId="0" borderId="12" xfId="16" applyFont="1" applyFill="1" applyBorder="1" applyAlignment="1">
      <alignment vertical="center" wrapText="1"/>
      <protection/>
    </xf>
    <xf numFmtId="3" fontId="78" fillId="0" borderId="24" xfId="16" applyNumberFormat="1" applyFont="1" applyFill="1" applyBorder="1" applyAlignment="1">
      <alignment horizontal="right" vertical="center"/>
      <protection/>
    </xf>
    <xf numFmtId="49" fontId="78" fillId="0" borderId="25" xfId="16" applyNumberFormat="1" applyFont="1" applyFill="1" applyBorder="1" applyAlignment="1" quotePrefix="1">
      <alignment horizontal="center" vertical="center"/>
      <protection/>
    </xf>
    <xf numFmtId="173" fontId="78" fillId="0" borderId="24" xfId="16" applyNumberFormat="1" applyFont="1" applyFill="1" applyBorder="1" applyAlignment="1">
      <alignment horizontal="right" vertical="center"/>
      <protection/>
    </xf>
    <xf numFmtId="173" fontId="78" fillId="0" borderId="24" xfId="16" applyNumberFormat="1" applyFont="1" applyFill="1" applyBorder="1" applyAlignment="1">
      <alignment vertical="center"/>
      <protection/>
    </xf>
    <xf numFmtId="0" fontId="79" fillId="0" borderId="12" xfId="66" applyFont="1" applyFill="1" applyBorder="1" applyAlignment="1">
      <alignment vertical="center"/>
      <protection/>
    </xf>
    <xf numFmtId="0" fontId="78" fillId="0" borderId="24" xfId="16" applyFont="1" applyFill="1" applyBorder="1" applyAlignment="1">
      <alignment horizontal="left" vertical="center"/>
      <protection/>
    </xf>
    <xf numFmtId="3" fontId="79" fillId="0" borderId="24" xfId="16" applyNumberFormat="1" applyFont="1" applyFill="1" applyBorder="1" applyAlignment="1">
      <alignment vertical="center"/>
      <protection/>
    </xf>
    <xf numFmtId="0" fontId="78" fillId="0" borderId="24" xfId="16" applyFont="1" applyFill="1" applyBorder="1" applyAlignment="1">
      <alignment vertical="center"/>
      <protection/>
    </xf>
    <xf numFmtId="0" fontId="78" fillId="0" borderId="25" xfId="16" applyFont="1" applyFill="1" applyBorder="1" applyAlignment="1">
      <alignment vertical="center"/>
      <protection/>
    </xf>
    <xf numFmtId="0" fontId="22" fillId="0" borderId="0" xfId="16" applyFont="1" applyFill="1" applyBorder="1" applyAlignment="1">
      <alignment horizontal="left" vertical="center"/>
      <protection/>
    </xf>
    <xf numFmtId="0" fontId="79" fillId="0" borderId="12" xfId="16" applyFont="1" applyFill="1" applyBorder="1" applyAlignment="1">
      <alignment horizontal="left" vertical="center"/>
      <protection/>
    </xf>
    <xf numFmtId="0" fontId="79" fillId="0" borderId="24" xfId="16" applyFont="1" applyFill="1" applyBorder="1" applyAlignment="1">
      <alignment horizontal="right" vertical="center"/>
      <protection/>
    </xf>
    <xf numFmtId="0" fontId="9" fillId="0" borderId="0" xfId="16" applyFont="1" applyFill="1" applyBorder="1" applyAlignment="1">
      <alignment horizontal="left" vertical="center"/>
      <protection/>
    </xf>
    <xf numFmtId="0" fontId="13" fillId="0" borderId="0" xfId="16" applyFont="1" applyFill="1" applyBorder="1" applyAlignment="1">
      <alignment horizontal="right" vertical="center"/>
      <protection/>
    </xf>
    <xf numFmtId="3" fontId="78" fillId="0" borderId="21" xfId="16" applyNumberFormat="1" applyFont="1" applyFill="1" applyBorder="1" applyAlignment="1">
      <alignment vertical="center"/>
      <protection/>
    </xf>
    <xf numFmtId="14" fontId="11" fillId="33" borderId="49" xfId="16" applyNumberFormat="1" applyFont="1" applyFill="1" applyBorder="1" applyAlignment="1">
      <alignment horizontal="right" vertical="center" wrapText="1"/>
      <protection/>
    </xf>
    <xf numFmtId="14" fontId="11" fillId="33" borderId="51" xfId="16" applyNumberFormat="1" applyFont="1" applyFill="1" applyBorder="1" applyAlignment="1">
      <alignment horizontal="right" vertical="center" wrapText="1"/>
      <protection/>
    </xf>
    <xf numFmtId="0" fontId="10" fillId="33" borderId="52" xfId="16" applyFont="1" applyFill="1" applyBorder="1" applyAlignment="1">
      <alignment vertical="center"/>
      <protection/>
    </xf>
    <xf numFmtId="173" fontId="78" fillId="0" borderId="14" xfId="16" applyNumberFormat="1" applyFont="1" applyFill="1" applyBorder="1" applyAlignment="1">
      <alignment horizontal="right" vertical="center"/>
      <protection/>
    </xf>
    <xf numFmtId="173" fontId="78" fillId="0" borderId="27" xfId="16" applyNumberFormat="1" applyFont="1" applyFill="1" applyBorder="1" applyAlignment="1">
      <alignment horizontal="right" vertical="center"/>
      <protection/>
    </xf>
    <xf numFmtId="173" fontId="78" fillId="0" borderId="15" xfId="16" applyNumberFormat="1" applyFont="1" applyFill="1" applyBorder="1" applyAlignment="1">
      <alignment horizontal="right" vertical="center"/>
      <protection/>
    </xf>
    <xf numFmtId="173" fontId="78" fillId="0" borderId="29" xfId="16" applyNumberFormat="1" applyFont="1" applyFill="1" applyBorder="1" applyAlignment="1">
      <alignment horizontal="right" vertical="center"/>
      <protection/>
    </xf>
    <xf numFmtId="0" fontId="78" fillId="0" borderId="53" xfId="16" applyFont="1" applyFill="1" applyBorder="1" applyAlignment="1">
      <alignment vertical="center" wrapText="1"/>
      <protection/>
    </xf>
    <xf numFmtId="173" fontId="78" fillId="0" borderId="54" xfId="16" applyNumberFormat="1" applyFont="1" applyFill="1" applyBorder="1" applyAlignment="1">
      <alignment horizontal="right" vertical="center"/>
      <protection/>
    </xf>
    <xf numFmtId="173" fontId="78" fillId="0" borderId="55" xfId="16" applyNumberFormat="1" applyFont="1" applyFill="1" applyBorder="1" applyAlignment="1">
      <alignment horizontal="right" vertical="center"/>
      <protection/>
    </xf>
    <xf numFmtId="173" fontId="79" fillId="0" borderId="24" xfId="47" applyNumberFormat="1" applyFont="1" applyFill="1" applyBorder="1" applyAlignment="1">
      <alignment horizontal="right" vertical="center"/>
    </xf>
    <xf numFmtId="173" fontId="79" fillId="0" borderId="25" xfId="47" applyNumberFormat="1" applyFont="1" applyFill="1" applyBorder="1" applyAlignment="1">
      <alignment horizontal="right" vertical="center"/>
    </xf>
    <xf numFmtId="0" fontId="7" fillId="0" borderId="0" xfId="16" applyFont="1" applyAlignment="1">
      <alignment vertical="center" wrapText="1"/>
      <protection/>
    </xf>
    <xf numFmtId="175" fontId="8" fillId="0" borderId="0" xfId="16" applyNumberFormat="1" applyFont="1" applyFill="1" applyBorder="1" applyAlignment="1" applyProtection="1">
      <alignment horizontal="right" vertical="center"/>
      <protection locked="0"/>
    </xf>
    <xf numFmtId="0" fontId="8" fillId="0" borderId="0" xfId="16" applyFont="1" applyAlignment="1">
      <alignment horizontal="right" vertical="center" wrapText="1"/>
      <protection/>
    </xf>
    <xf numFmtId="0" fontId="6" fillId="0" borderId="0" xfId="16" applyFont="1" applyAlignment="1">
      <alignment vertical="center" wrapText="1"/>
      <protection/>
    </xf>
    <xf numFmtId="173" fontId="79" fillId="0" borderId="21" xfId="47" applyNumberFormat="1" applyFont="1" applyBorder="1" applyAlignment="1">
      <alignment horizontal="right" vertical="center"/>
    </xf>
    <xf numFmtId="173" fontId="79" fillId="0" borderId="22" xfId="47" applyNumberFormat="1" applyFont="1" applyBorder="1" applyAlignment="1">
      <alignment horizontal="right" vertical="center"/>
    </xf>
    <xf numFmtId="173" fontId="78" fillId="0" borderId="25" xfId="16" applyNumberFormat="1" applyFont="1" applyFill="1" applyBorder="1" applyAlignment="1">
      <alignment horizontal="right" vertical="center"/>
      <protection/>
    </xf>
    <xf numFmtId="173" fontId="79" fillId="0" borderId="24" xfId="47" applyNumberFormat="1" applyFont="1" applyBorder="1" applyAlignment="1">
      <alignment horizontal="right" vertical="center"/>
    </xf>
    <xf numFmtId="173" fontId="79" fillId="0" borderId="25" xfId="47" applyNumberFormat="1" applyFont="1" applyBorder="1" applyAlignment="1">
      <alignment horizontal="right" vertical="center"/>
    </xf>
    <xf numFmtId="0" fontId="6" fillId="0" borderId="0" xfId="16" applyFont="1" applyFill="1" applyAlignment="1">
      <alignment wrapText="1"/>
      <protection/>
    </xf>
    <xf numFmtId="0" fontId="78" fillId="0" borderId="11" xfId="16" applyFont="1" applyBorder="1" applyAlignment="1">
      <alignment vertical="center" wrapText="1"/>
      <protection/>
    </xf>
    <xf numFmtId="173" fontId="78" fillId="0" borderId="15" xfId="16" applyNumberFormat="1" applyFont="1" applyBorder="1" applyAlignment="1">
      <alignment horizontal="right" vertical="center"/>
      <protection/>
    </xf>
    <xf numFmtId="0" fontId="78" fillId="0" borderId="16" xfId="16" applyFont="1" applyBorder="1" applyAlignment="1">
      <alignment vertical="center" wrapText="1"/>
      <protection/>
    </xf>
    <xf numFmtId="0" fontId="11" fillId="33" borderId="56" xfId="16" applyNumberFormat="1" applyFont="1" applyFill="1" applyBorder="1" applyAlignment="1">
      <alignment horizontal="right" vertical="center" wrapText="1"/>
      <protection/>
    </xf>
    <xf numFmtId="0" fontId="11" fillId="33" borderId="57" xfId="16" applyNumberFormat="1" applyFont="1" applyFill="1" applyBorder="1" applyAlignment="1">
      <alignment horizontal="right" vertical="center" wrapText="1"/>
      <protection/>
    </xf>
    <xf numFmtId="0" fontId="79" fillId="0" borderId="0" xfId="16" applyFont="1" applyBorder="1" applyAlignment="1">
      <alignment vertical="center" wrapText="1"/>
      <protection/>
    </xf>
    <xf numFmtId="0" fontId="78" fillId="0" borderId="0" xfId="16" applyFont="1" applyBorder="1" applyAlignment="1">
      <alignment vertical="center" wrapText="1"/>
      <protection/>
    </xf>
    <xf numFmtId="175" fontId="78" fillId="0" borderId="11" xfId="16" applyNumberFormat="1" applyFont="1" applyFill="1" applyBorder="1" applyAlignment="1" applyProtection="1">
      <alignment vertical="center" wrapText="1"/>
      <protection locked="0"/>
    </xf>
    <xf numFmtId="175" fontId="78" fillId="0" borderId="16" xfId="16" applyNumberFormat="1" applyFont="1" applyFill="1" applyBorder="1" applyAlignment="1" applyProtection="1">
      <alignment vertical="center" wrapText="1"/>
      <protection locked="0"/>
    </xf>
    <xf numFmtId="0" fontId="79" fillId="0" borderId="23" xfId="16" applyFont="1" applyFill="1" applyBorder="1" applyAlignment="1">
      <alignment vertical="center" wrapText="1"/>
      <protection/>
    </xf>
    <xf numFmtId="0" fontId="11" fillId="33" borderId="52" xfId="16" applyFont="1" applyFill="1" applyBorder="1" applyAlignment="1">
      <alignment horizontal="right" vertical="center" wrapText="1"/>
      <protection/>
    </xf>
    <xf numFmtId="0" fontId="11" fillId="33" borderId="56" xfId="16" applyFont="1" applyFill="1" applyBorder="1" applyAlignment="1">
      <alignment horizontal="center" vertical="center" wrapText="1"/>
      <protection/>
    </xf>
    <xf numFmtId="173" fontId="79" fillId="0" borderId="24" xfId="16" applyNumberFormat="1" applyFont="1" applyFill="1" applyBorder="1" applyAlignment="1">
      <alignment vertical="center" wrapText="1"/>
      <protection/>
    </xf>
    <xf numFmtId="173" fontId="79" fillId="0" borderId="24" xfId="16" applyNumberFormat="1" applyFont="1" applyBorder="1" applyAlignment="1">
      <alignment vertical="center" wrapText="1"/>
      <protection/>
    </xf>
    <xf numFmtId="173" fontId="79" fillId="0" borderId="25" xfId="16" applyNumberFormat="1" applyFont="1" applyBorder="1" applyAlignment="1">
      <alignment vertical="center" wrapText="1"/>
      <protection/>
    </xf>
    <xf numFmtId="0" fontId="78" fillId="0" borderId="58" xfId="16" applyFont="1" applyBorder="1" applyAlignment="1">
      <alignment vertical="center" wrapText="1"/>
      <protection/>
    </xf>
    <xf numFmtId="173" fontId="78" fillId="0" borderId="59" xfId="16" applyNumberFormat="1" applyFont="1" applyBorder="1" applyAlignment="1">
      <alignment vertical="center" wrapText="1"/>
      <protection/>
    </xf>
    <xf numFmtId="173" fontId="78" fillId="0" borderId="60" xfId="16" applyNumberFormat="1" applyFont="1" applyBorder="1" applyAlignment="1">
      <alignment vertical="center" wrapText="1"/>
      <protection/>
    </xf>
    <xf numFmtId="173" fontId="78" fillId="0" borderId="15" xfId="16" applyNumberFormat="1" applyFont="1" applyBorder="1" applyAlignment="1">
      <alignment vertical="center" wrapText="1"/>
      <protection/>
    </xf>
    <xf numFmtId="173" fontId="78" fillId="0" borderId="29" xfId="16" applyNumberFormat="1" applyFont="1" applyBorder="1" applyAlignment="1">
      <alignment vertical="center" wrapText="1"/>
      <protection/>
    </xf>
    <xf numFmtId="173" fontId="78" fillId="0" borderId="17" xfId="16" applyNumberFormat="1" applyFont="1" applyBorder="1" applyAlignment="1">
      <alignment vertical="center" wrapText="1"/>
      <protection/>
    </xf>
    <xf numFmtId="173" fontId="78" fillId="0" borderId="18" xfId="16" applyNumberFormat="1" applyFont="1" applyBorder="1" applyAlignment="1">
      <alignment vertical="center" wrapText="1"/>
      <protection/>
    </xf>
    <xf numFmtId="0" fontId="11" fillId="33" borderId="57" xfId="16" applyFont="1" applyFill="1" applyBorder="1" applyAlignment="1">
      <alignment horizontal="center" vertical="center" wrapText="1"/>
      <protection/>
    </xf>
    <xf numFmtId="0" fontId="79" fillId="0" borderId="0" xfId="16" applyFont="1" applyFill="1" applyBorder="1" applyAlignment="1">
      <alignment vertical="center" wrapText="1"/>
      <protection/>
    </xf>
    <xf numFmtId="173" fontId="79" fillId="0" borderId="24" xfId="16" applyNumberFormat="1" applyFont="1" applyBorder="1" applyAlignment="1">
      <alignment horizontal="right" vertical="center"/>
      <protection/>
    </xf>
    <xf numFmtId="173" fontId="79" fillId="0" borderId="25" xfId="16" applyNumberFormat="1" applyFont="1" applyBorder="1" applyAlignment="1">
      <alignment horizontal="right" vertical="center"/>
      <protection/>
    </xf>
    <xf numFmtId="0" fontId="78" fillId="0" borderId="58" xfId="16" applyFont="1" applyBorder="1" applyAlignment="1" quotePrefix="1">
      <alignment vertical="center" wrapText="1"/>
      <protection/>
    </xf>
    <xf numFmtId="173" fontId="78" fillId="0" borderId="59" xfId="16" applyNumberFormat="1" applyFont="1" applyFill="1" applyBorder="1" applyAlignment="1">
      <alignment horizontal="right" vertical="center"/>
      <protection/>
    </xf>
    <xf numFmtId="173" fontId="78" fillId="0" borderId="60" xfId="16" applyNumberFormat="1" applyFont="1" applyBorder="1" applyAlignment="1">
      <alignment horizontal="right" vertical="center"/>
      <protection/>
    </xf>
    <xf numFmtId="0" fontId="78" fillId="0" borderId="16" xfId="16" applyFont="1" applyBorder="1" applyAlignment="1" quotePrefix="1">
      <alignment vertical="center" wrapText="1"/>
      <protection/>
    </xf>
    <xf numFmtId="173" fontId="78" fillId="0" borderId="17" xfId="16" applyNumberFormat="1" applyFont="1" applyFill="1" applyBorder="1" applyAlignment="1">
      <alignment horizontal="right" vertical="center"/>
      <protection/>
    </xf>
    <xf numFmtId="173" fontId="78" fillId="0" borderId="18" xfId="16" applyNumberFormat="1" applyFont="1" applyBorder="1" applyAlignment="1">
      <alignment horizontal="right" vertical="center"/>
      <protection/>
    </xf>
    <xf numFmtId="0" fontId="11" fillId="33" borderId="52" xfId="16" applyFont="1" applyFill="1" applyBorder="1" applyAlignment="1">
      <alignment horizontal="left" vertical="center" wrapText="1"/>
      <protection/>
    </xf>
    <xf numFmtId="0" fontId="84" fillId="0" borderId="11" xfId="16" applyFont="1" applyFill="1" applyBorder="1" applyAlignment="1">
      <alignment vertical="center" wrapText="1"/>
      <protection/>
    </xf>
    <xf numFmtId="173" fontId="78" fillId="0" borderId="21" xfId="16" applyNumberFormat="1" applyFont="1" applyBorder="1" applyAlignment="1">
      <alignment horizontal="right" vertical="center"/>
      <protection/>
    </xf>
    <xf numFmtId="173" fontId="79" fillId="0" borderId="0" xfId="16" applyNumberFormat="1" applyFont="1" applyFill="1" applyBorder="1" applyAlignment="1">
      <alignment vertical="center" wrapText="1"/>
      <protection/>
    </xf>
    <xf numFmtId="173" fontId="78" fillId="0" borderId="0" xfId="16" applyNumberFormat="1" applyFont="1" applyFill="1" applyBorder="1" applyAlignment="1">
      <alignment horizontal="right" vertical="center"/>
      <protection/>
    </xf>
    <xf numFmtId="0" fontId="9" fillId="0" borderId="0" xfId="16" applyFont="1" applyBorder="1" applyAlignment="1">
      <alignment horizontal="center" vertical="center"/>
      <protection/>
    </xf>
    <xf numFmtId="173" fontId="78" fillId="0" borderId="29" xfId="16" applyNumberFormat="1" applyFont="1" applyFill="1" applyBorder="1" applyAlignment="1">
      <alignment vertical="center"/>
      <protection/>
    </xf>
    <xf numFmtId="173" fontId="78" fillId="0" borderId="60" xfId="16" applyNumberFormat="1" applyFont="1" applyFill="1" applyBorder="1" applyAlignment="1">
      <alignment vertical="center"/>
      <protection/>
    </xf>
    <xf numFmtId="173" fontId="78" fillId="0" borderId="61" xfId="16" applyNumberFormat="1" applyFont="1" applyFill="1" applyBorder="1" applyAlignment="1">
      <alignment horizontal="right" vertical="center"/>
      <protection/>
    </xf>
    <xf numFmtId="173" fontId="79" fillId="0" borderId="25" xfId="16" applyNumberFormat="1" applyFont="1" applyFill="1" applyBorder="1" applyAlignment="1">
      <alignment vertical="center" wrapText="1"/>
      <protection/>
    </xf>
    <xf numFmtId="173" fontId="78" fillId="0" borderId="27" xfId="16" applyNumberFormat="1" applyFont="1" applyFill="1" applyBorder="1" applyAlignment="1">
      <alignment vertical="center" wrapText="1"/>
      <protection/>
    </xf>
    <xf numFmtId="173" fontId="78" fillId="0" borderId="29" xfId="16" applyNumberFormat="1" applyFont="1" applyFill="1" applyBorder="1" applyAlignment="1">
      <alignment vertical="center" wrapText="1"/>
      <protection/>
    </xf>
    <xf numFmtId="14" fontId="11" fillId="33" borderId="51" xfId="16" applyNumberFormat="1" applyFont="1" applyFill="1" applyBorder="1" applyAlignment="1">
      <alignment horizontal="center" vertical="center" wrapText="1"/>
      <protection/>
    </xf>
    <xf numFmtId="173" fontId="78" fillId="0" borderId="27" xfId="16" applyNumberFormat="1" applyFont="1" applyBorder="1" applyAlignment="1">
      <alignment vertical="center" wrapText="1"/>
      <protection/>
    </xf>
    <xf numFmtId="173" fontId="79" fillId="0" borderId="25" xfId="16" applyNumberFormat="1" applyFont="1" applyBorder="1" applyAlignment="1">
      <alignment horizontal="right" vertical="center" wrapText="1"/>
      <protection/>
    </xf>
    <xf numFmtId="14" fontId="11" fillId="33" borderId="49" xfId="16" applyNumberFormat="1" applyFont="1" applyFill="1" applyBorder="1" applyAlignment="1">
      <alignment horizontal="center" vertical="center" wrapText="1"/>
      <protection/>
    </xf>
    <xf numFmtId="173" fontId="85" fillId="0" borderId="0" xfId="16" applyNumberFormat="1" applyFont="1" applyAlignment="1">
      <alignment vertical="center"/>
      <protection/>
    </xf>
    <xf numFmtId="173" fontId="84" fillId="0" borderId="24" xfId="51" applyNumberFormat="1" applyFont="1" applyFill="1" applyBorder="1" applyAlignment="1">
      <alignment vertical="center"/>
    </xf>
    <xf numFmtId="173" fontId="84" fillId="0" borderId="25" xfId="51" applyNumberFormat="1" applyFont="1" applyFill="1" applyBorder="1" applyAlignment="1">
      <alignment vertical="center"/>
    </xf>
    <xf numFmtId="0" fontId="84" fillId="0" borderId="16" xfId="16" applyFont="1" applyFill="1" applyBorder="1" applyAlignment="1" quotePrefix="1">
      <alignment vertical="center" wrapText="1"/>
      <protection/>
    </xf>
    <xf numFmtId="173" fontId="86" fillId="0" borderId="25" xfId="16" applyNumberFormat="1" applyFont="1" applyFill="1" applyBorder="1" applyAlignment="1">
      <alignment vertical="center"/>
      <protection/>
    </xf>
    <xf numFmtId="0" fontId="84" fillId="0" borderId="11" xfId="16" applyFont="1" applyBorder="1" applyAlignment="1">
      <alignment vertical="center" wrapText="1"/>
      <protection/>
    </xf>
    <xf numFmtId="0" fontId="84" fillId="0" borderId="53" xfId="16" applyFont="1" applyFill="1" applyBorder="1" applyAlignment="1">
      <alignment vertical="center" wrapText="1"/>
      <protection/>
    </xf>
    <xf numFmtId="173" fontId="79" fillId="0" borderId="25" xfId="51" applyNumberFormat="1" applyFont="1" applyFill="1" applyBorder="1" applyAlignment="1">
      <alignment vertical="center"/>
    </xf>
    <xf numFmtId="0" fontId="78" fillId="0" borderId="58" xfId="16" applyFont="1" applyFill="1" applyBorder="1" applyAlignment="1">
      <alignment vertical="center" wrapText="1"/>
      <protection/>
    </xf>
    <xf numFmtId="0" fontId="78" fillId="0" borderId="11" xfId="16" applyFont="1" applyFill="1" applyBorder="1" applyAlignment="1" quotePrefix="1">
      <alignment vertical="center" wrapText="1"/>
      <protection/>
    </xf>
    <xf numFmtId="173" fontId="78" fillId="0" borderId="15" xfId="16" applyNumberFormat="1" applyFont="1" applyFill="1" applyBorder="1" applyAlignment="1">
      <alignment vertical="center"/>
      <protection/>
    </xf>
    <xf numFmtId="173" fontId="78" fillId="0" borderId="14" xfId="16" applyNumberFormat="1" applyFont="1" applyFill="1" applyBorder="1" applyAlignment="1">
      <alignment vertical="center"/>
      <protection/>
    </xf>
    <xf numFmtId="173" fontId="78" fillId="0" borderId="59" xfId="16" applyNumberFormat="1" applyFont="1" applyFill="1" applyBorder="1" applyAlignment="1">
      <alignment vertical="center"/>
      <protection/>
    </xf>
    <xf numFmtId="0" fontId="11" fillId="33" borderId="62" xfId="16" applyFont="1" applyFill="1" applyBorder="1" applyAlignment="1" applyProtection="1">
      <alignment horizontal="center" vertical="center" wrapText="1"/>
      <protection locked="0"/>
    </xf>
    <xf numFmtId="0" fontId="11" fillId="33" borderId="63" xfId="16" applyFont="1" applyFill="1" applyBorder="1" applyAlignment="1" applyProtection="1">
      <alignment horizontal="center" vertical="center" wrapText="1"/>
      <protection locked="0"/>
    </xf>
    <xf numFmtId="173" fontId="78" fillId="0" borderId="64" xfId="16" applyNumberFormat="1" applyFont="1" applyFill="1" applyBorder="1" applyAlignment="1" applyProtection="1">
      <alignment horizontal="right" vertical="center" wrapText="1"/>
      <protection locked="0"/>
    </xf>
    <xf numFmtId="173" fontId="78" fillId="0" borderId="15" xfId="16" applyNumberFormat="1" applyFont="1" applyFill="1" applyBorder="1" applyAlignment="1" applyProtection="1">
      <alignment horizontal="right" vertical="center" wrapText="1"/>
      <protection locked="0"/>
    </xf>
    <xf numFmtId="173" fontId="78" fillId="0" borderId="29" xfId="16" applyNumberFormat="1" applyFont="1" applyFill="1" applyBorder="1" applyAlignment="1" applyProtection="1">
      <alignment horizontal="right" vertical="center" wrapText="1"/>
      <protection locked="0"/>
    </xf>
    <xf numFmtId="173" fontId="78" fillId="0" borderId="17" xfId="16" applyNumberFormat="1" applyFont="1" applyFill="1" applyBorder="1" applyAlignment="1" applyProtection="1">
      <alignment horizontal="right" vertical="center" wrapText="1"/>
      <protection locked="0"/>
    </xf>
    <xf numFmtId="173" fontId="78" fillId="0" borderId="18" xfId="16" applyNumberFormat="1" applyFont="1" applyFill="1" applyBorder="1" applyAlignment="1" applyProtection="1">
      <alignment horizontal="right" vertical="center" wrapText="1"/>
      <protection locked="0"/>
    </xf>
    <xf numFmtId="173" fontId="79" fillId="0" borderId="24" xfId="16" applyNumberFormat="1" applyFont="1" applyFill="1" applyBorder="1" applyAlignment="1" applyProtection="1">
      <alignment horizontal="right" vertical="center" wrapText="1"/>
      <protection locked="0"/>
    </xf>
    <xf numFmtId="173" fontId="79" fillId="0" borderId="25" xfId="16" applyNumberFormat="1" applyFont="1" applyFill="1" applyBorder="1" applyAlignment="1" applyProtection="1">
      <alignment horizontal="right" vertical="center" wrapText="1"/>
      <protection locked="0"/>
    </xf>
    <xf numFmtId="3" fontId="78" fillId="0" borderId="65" xfId="16" applyNumberFormat="1" applyFont="1" applyBorder="1" applyAlignment="1">
      <alignment vertical="center"/>
      <protection/>
    </xf>
    <xf numFmtId="173" fontId="84" fillId="0" borderId="59" xfId="16" applyNumberFormat="1" applyFont="1" applyBorder="1" applyAlignment="1">
      <alignment horizontal="right" vertical="center" wrapText="1"/>
      <protection/>
    </xf>
    <xf numFmtId="173" fontId="84" fillId="0" borderId="15" xfId="16" applyNumberFormat="1" applyFont="1" applyBorder="1" applyAlignment="1">
      <alignment horizontal="right" vertical="center" wrapText="1"/>
      <protection/>
    </xf>
    <xf numFmtId="173" fontId="84" fillId="0" borderId="17" xfId="16" applyNumberFormat="1" applyFont="1" applyBorder="1" applyAlignment="1">
      <alignment horizontal="right" vertical="center" wrapText="1"/>
      <protection/>
    </xf>
    <xf numFmtId="0" fontId="86" fillId="0" borderId="12" xfId="16" applyFont="1" applyBorder="1" applyAlignment="1">
      <alignment vertical="center" wrapText="1"/>
      <protection/>
    </xf>
    <xf numFmtId="173" fontId="86" fillId="0" borderId="24" xfId="16" applyNumberFormat="1" applyFont="1" applyBorder="1" applyAlignment="1">
      <alignment horizontal="right" vertical="center" wrapText="1"/>
      <protection/>
    </xf>
    <xf numFmtId="173" fontId="86" fillId="0" borderId="25" xfId="16" applyNumberFormat="1" applyFont="1" applyBorder="1" applyAlignment="1">
      <alignment horizontal="right" vertical="center" wrapText="1"/>
      <protection/>
    </xf>
    <xf numFmtId="14" fontId="11" fillId="33" borderId="57" xfId="16" applyNumberFormat="1" applyFont="1" applyFill="1" applyBorder="1" applyAlignment="1">
      <alignment horizontal="center" vertical="center" wrapText="1"/>
      <protection/>
    </xf>
    <xf numFmtId="173" fontId="78" fillId="0" borderId="15" xfId="16" applyNumberFormat="1" applyFont="1" applyFill="1" applyBorder="1" applyAlignment="1">
      <alignment horizontal="right" vertical="center" wrapText="1"/>
      <protection/>
    </xf>
    <xf numFmtId="0" fontId="79" fillId="0" borderId="10" xfId="16" applyFont="1" applyBorder="1" applyAlignment="1">
      <alignment vertical="center" wrapText="1"/>
      <protection/>
    </xf>
    <xf numFmtId="173" fontId="78" fillId="0" borderId="14" xfId="16" applyNumberFormat="1" applyFont="1" applyBorder="1" applyAlignment="1">
      <alignment vertical="center"/>
      <protection/>
    </xf>
    <xf numFmtId="173" fontId="79" fillId="0" borderId="27" xfId="16" applyNumberFormat="1" applyFont="1" applyBorder="1" applyAlignment="1">
      <alignment vertical="center"/>
      <protection/>
    </xf>
    <xf numFmtId="173" fontId="78" fillId="0" borderId="15" xfId="16" applyNumberFormat="1" applyFont="1" applyBorder="1" applyAlignment="1">
      <alignment vertical="center"/>
      <protection/>
    </xf>
    <xf numFmtId="173" fontId="79" fillId="0" borderId="29" xfId="16" applyNumberFormat="1" applyFont="1" applyBorder="1" applyAlignment="1">
      <alignment vertical="center"/>
      <protection/>
    </xf>
    <xf numFmtId="0" fontId="79" fillId="0" borderId="16" xfId="16" applyFont="1" applyBorder="1" applyAlignment="1">
      <alignment vertical="center" wrapText="1"/>
      <protection/>
    </xf>
    <xf numFmtId="173" fontId="78" fillId="0" borderId="17" xfId="16" applyNumberFormat="1" applyFont="1" applyBorder="1" applyAlignment="1">
      <alignment vertical="center"/>
      <protection/>
    </xf>
    <xf numFmtId="173" fontId="79" fillId="0" borderId="24" xfId="16" applyNumberFormat="1" applyFont="1" applyBorder="1" applyAlignment="1">
      <alignment vertical="center"/>
      <protection/>
    </xf>
    <xf numFmtId="173" fontId="79" fillId="0" borderId="25" xfId="16" applyNumberFormat="1" applyFont="1" applyBorder="1" applyAlignment="1">
      <alignment vertical="center"/>
      <protection/>
    </xf>
    <xf numFmtId="173" fontId="79" fillId="0" borderId="0" xfId="16" applyNumberFormat="1" applyFont="1" applyBorder="1" applyAlignment="1">
      <alignment vertical="center"/>
      <protection/>
    </xf>
    <xf numFmtId="0" fontId="79" fillId="0" borderId="0" xfId="16" applyFont="1" applyAlignment="1">
      <alignment vertical="center" wrapText="1"/>
      <protection/>
    </xf>
    <xf numFmtId="173" fontId="78" fillId="0" borderId="0" xfId="16" applyNumberFormat="1" applyFont="1" applyAlignment="1">
      <alignment vertical="center"/>
      <protection/>
    </xf>
    <xf numFmtId="0" fontId="78" fillId="0" borderId="0" xfId="16" applyFont="1" applyAlignment="1">
      <alignment vertical="center"/>
      <protection/>
    </xf>
    <xf numFmtId="0" fontId="11" fillId="33" borderId="52" xfId="16" applyFont="1" applyFill="1" applyBorder="1" applyAlignment="1">
      <alignment vertical="center" wrapText="1"/>
      <protection/>
    </xf>
    <xf numFmtId="173" fontId="78" fillId="0" borderId="0" xfId="16" applyNumberFormat="1" applyFont="1" applyBorder="1" applyAlignment="1">
      <alignment horizontal="right" vertical="center"/>
      <protection/>
    </xf>
    <xf numFmtId="173" fontId="79" fillId="0" borderId="24" xfId="16" applyNumberFormat="1" applyFont="1" applyFill="1" applyBorder="1" applyAlignment="1">
      <alignment horizontal="right" vertical="center"/>
      <protection/>
    </xf>
    <xf numFmtId="173" fontId="78" fillId="0" borderId="17" xfId="51" applyNumberFormat="1" applyFont="1" applyFill="1" applyBorder="1" applyAlignment="1">
      <alignment horizontal="right" vertical="center"/>
    </xf>
    <xf numFmtId="0" fontId="78" fillId="0" borderId="11" xfId="16" applyFont="1" applyBorder="1" applyAlignment="1" quotePrefix="1">
      <alignment horizontal="left" vertical="center" wrapText="1"/>
      <protection/>
    </xf>
    <xf numFmtId="173" fontId="78" fillId="0" borderId="66" xfId="16" applyNumberFormat="1" applyFont="1" applyBorder="1" applyAlignment="1">
      <alignment horizontal="right" vertical="center"/>
      <protection/>
    </xf>
    <xf numFmtId="173" fontId="78" fillId="0" borderId="59" xfId="16" applyNumberFormat="1" applyFont="1" applyBorder="1" applyAlignment="1">
      <alignment vertical="center"/>
      <protection/>
    </xf>
    <xf numFmtId="173" fontId="78" fillId="0" borderId="60" xfId="16" applyNumberFormat="1" applyFont="1" applyBorder="1" applyAlignment="1">
      <alignment vertical="center"/>
      <protection/>
    </xf>
    <xf numFmtId="173" fontId="78" fillId="0" borderId="18" xfId="16" applyNumberFormat="1" applyFont="1" applyBorder="1" applyAlignment="1">
      <alignment vertical="center"/>
      <protection/>
    </xf>
    <xf numFmtId="173" fontId="78" fillId="0" borderId="29" xfId="16" applyNumberFormat="1" applyFont="1" applyBorder="1" applyAlignment="1">
      <alignment vertical="center"/>
      <protection/>
    </xf>
    <xf numFmtId="0" fontId="11" fillId="33" borderId="52" xfId="16" applyFont="1" applyFill="1" applyBorder="1" applyAlignment="1">
      <alignment vertical="top" wrapText="1"/>
      <protection/>
    </xf>
    <xf numFmtId="0" fontId="11" fillId="33" borderId="51" xfId="16" applyFont="1" applyFill="1" applyBorder="1" applyAlignment="1">
      <alignment horizontal="center" vertical="center" wrapText="1"/>
      <protection/>
    </xf>
    <xf numFmtId="175" fontId="78" fillId="0" borderId="0" xfId="16" applyNumberFormat="1" applyFont="1" applyFill="1" applyBorder="1" applyAlignment="1" applyProtection="1">
      <alignment vertical="center" wrapText="1"/>
      <protection locked="0"/>
    </xf>
    <xf numFmtId="173" fontId="78" fillId="0" borderId="15" xfId="51" applyNumberFormat="1" applyFont="1" applyBorder="1" applyAlignment="1">
      <alignment horizontal="right" vertical="center"/>
    </xf>
    <xf numFmtId="173" fontId="78" fillId="0" borderId="29" xfId="51" applyNumberFormat="1" applyFont="1" applyBorder="1" applyAlignment="1">
      <alignment horizontal="right" vertical="center"/>
    </xf>
    <xf numFmtId="175" fontId="78" fillId="0" borderId="11" xfId="16" applyNumberFormat="1" applyFont="1" applyFill="1" applyBorder="1" applyAlignment="1" applyProtection="1">
      <alignment horizontal="left" vertical="center" wrapText="1"/>
      <protection locked="0"/>
    </xf>
    <xf numFmtId="175" fontId="78" fillId="0" borderId="16" xfId="16" applyNumberFormat="1" applyFont="1" applyFill="1" applyBorder="1" applyAlignment="1" applyProtection="1">
      <alignment horizontal="left" vertical="center" wrapText="1"/>
      <protection locked="0"/>
    </xf>
    <xf numFmtId="0" fontId="11" fillId="33" borderId="52" xfId="16" applyNumberFormat="1" applyFont="1" applyFill="1" applyBorder="1" applyAlignment="1">
      <alignment horizontal="right" vertical="center" wrapText="1"/>
      <protection/>
    </xf>
    <xf numFmtId="175" fontId="78" fillId="0" borderId="10" xfId="16" applyNumberFormat="1" applyFont="1" applyFill="1" applyBorder="1" applyAlignment="1" applyProtection="1">
      <alignment vertical="center" wrapText="1"/>
      <protection locked="0"/>
    </xf>
    <xf numFmtId="173" fontId="78" fillId="0" borderId="14" xfId="51" applyNumberFormat="1" applyFont="1" applyBorder="1" applyAlignment="1">
      <alignment horizontal="right" vertical="center"/>
    </xf>
    <xf numFmtId="173" fontId="78" fillId="0" borderId="27" xfId="51" applyNumberFormat="1" applyFont="1" applyBorder="1" applyAlignment="1">
      <alignment horizontal="right" vertical="center"/>
    </xf>
    <xf numFmtId="173" fontId="78" fillId="0" borderId="17" xfId="51" applyNumberFormat="1" applyFont="1" applyBorder="1" applyAlignment="1">
      <alignment horizontal="right" vertical="center"/>
    </xf>
    <xf numFmtId="173" fontId="78" fillId="0" borderId="18" xfId="51" applyNumberFormat="1" applyFont="1" applyBorder="1" applyAlignment="1">
      <alignment horizontal="right" vertical="center"/>
    </xf>
    <xf numFmtId="175" fontId="78" fillId="0" borderId="11" xfId="16" applyNumberFormat="1" applyFont="1" applyFill="1" applyBorder="1" applyAlignment="1" applyProtection="1" quotePrefix="1">
      <alignment vertical="center" wrapText="1"/>
      <protection locked="0"/>
    </xf>
    <xf numFmtId="173" fontId="79" fillId="0" borderId="24" xfId="51" applyNumberFormat="1" applyFont="1" applyBorder="1" applyAlignment="1">
      <alignment vertical="center"/>
    </xf>
    <xf numFmtId="0" fontId="78" fillId="0" borderId="0" xfId="16" applyFont="1" applyAlignment="1">
      <alignment vertical="center" wrapText="1"/>
      <protection/>
    </xf>
    <xf numFmtId="3" fontId="78" fillId="0" borderId="0" xfId="16" applyNumberFormat="1" applyFont="1" applyAlignment="1">
      <alignment vertical="center" wrapText="1"/>
      <protection/>
    </xf>
    <xf numFmtId="173" fontId="78" fillId="0" borderId="29" xfId="51" applyNumberFormat="1" applyFont="1" applyBorder="1" applyAlignment="1">
      <alignment vertical="center"/>
    </xf>
    <xf numFmtId="0" fontId="78" fillId="0" borderId="67" xfId="16" applyFont="1" applyFill="1" applyBorder="1" applyAlignment="1" applyProtection="1">
      <alignment vertical="center" wrapText="1"/>
      <protection locked="0"/>
    </xf>
    <xf numFmtId="173" fontId="78" fillId="0" borderId="65" xfId="16" applyNumberFormat="1" applyFont="1" applyBorder="1" applyAlignment="1">
      <alignment horizontal="right" vertical="center" wrapText="1"/>
      <protection/>
    </xf>
    <xf numFmtId="4" fontId="78" fillId="0" borderId="65" xfId="16" applyNumberFormat="1" applyFont="1" applyBorder="1" applyAlignment="1">
      <alignment horizontal="right" vertical="center" wrapText="1"/>
      <protection/>
    </xf>
    <xf numFmtId="4" fontId="78" fillId="0" borderId="68" xfId="16" applyNumberFormat="1" applyFont="1" applyBorder="1" applyAlignment="1">
      <alignment vertical="center"/>
      <protection/>
    </xf>
    <xf numFmtId="0" fontId="78" fillId="0" borderId="11" xfId="16" applyFont="1" applyFill="1" applyBorder="1" applyAlignment="1" applyProtection="1">
      <alignment vertical="center" wrapText="1"/>
      <protection locked="0"/>
    </xf>
    <xf numFmtId="0" fontId="78" fillId="0" borderId="16" xfId="16" applyFont="1" applyFill="1" applyBorder="1" applyAlignment="1" applyProtection="1">
      <alignment vertical="center" wrapText="1"/>
      <protection locked="0"/>
    </xf>
    <xf numFmtId="173" fontId="78" fillId="0" borderId="17" xfId="16" applyNumberFormat="1" applyFont="1" applyBorder="1" applyAlignment="1">
      <alignment horizontal="right" vertical="center" wrapText="1"/>
      <protection/>
    </xf>
    <xf numFmtId="0" fontId="79" fillId="0" borderId="12" xfId="16" applyFont="1" applyFill="1" applyBorder="1" applyAlignment="1" applyProtection="1">
      <alignment vertical="center" wrapText="1"/>
      <protection locked="0"/>
    </xf>
    <xf numFmtId="173" fontId="79" fillId="0" borderId="24" xfId="16" applyNumberFormat="1" applyFont="1" applyBorder="1" applyAlignment="1">
      <alignment horizontal="right" vertical="center" wrapText="1"/>
      <protection/>
    </xf>
    <xf numFmtId="4" fontId="79" fillId="0" borderId="24" xfId="16" applyNumberFormat="1" applyFont="1" applyBorder="1" applyAlignment="1">
      <alignment horizontal="right" vertical="center" wrapText="1"/>
      <protection/>
    </xf>
    <xf numFmtId="4" fontId="79" fillId="0" borderId="25" xfId="16" applyNumberFormat="1" applyFont="1" applyBorder="1" applyAlignment="1">
      <alignment horizontal="right" vertical="center" wrapText="1"/>
      <protection/>
    </xf>
    <xf numFmtId="0" fontId="78" fillId="0" borderId="69" xfId="16" applyFont="1" applyFill="1" applyBorder="1" applyAlignment="1" applyProtection="1">
      <alignment vertical="center" wrapText="1"/>
      <protection locked="0"/>
    </xf>
    <xf numFmtId="173" fontId="78" fillId="0" borderId="70" xfId="16" applyNumberFormat="1" applyFont="1" applyBorder="1" applyAlignment="1">
      <alignment horizontal="right" vertical="center" wrapText="1"/>
      <protection/>
    </xf>
    <xf numFmtId="4" fontId="78" fillId="0" borderId="70" xfId="16" applyNumberFormat="1" applyFont="1" applyBorder="1" applyAlignment="1">
      <alignment horizontal="right" vertical="center" wrapText="1"/>
      <protection/>
    </xf>
    <xf numFmtId="4" fontId="78" fillId="0" borderId="71" xfId="16" applyNumberFormat="1" applyFont="1" applyBorder="1" applyAlignment="1">
      <alignment vertical="center"/>
      <protection/>
    </xf>
    <xf numFmtId="0" fontId="11" fillId="33" borderId="72" xfId="16" applyFont="1" applyFill="1" applyBorder="1" applyAlignment="1" applyProtection="1">
      <alignment horizontal="center" vertical="center" wrapText="1"/>
      <protection locked="0"/>
    </xf>
    <xf numFmtId="0" fontId="11" fillId="33" borderId="73" xfId="16" applyFont="1" applyFill="1" applyBorder="1" applyAlignment="1" applyProtection="1">
      <alignment horizontal="center" vertical="center" wrapText="1"/>
      <protection locked="0"/>
    </xf>
    <xf numFmtId="0" fontId="11" fillId="33" borderId="74" xfId="16" applyFont="1" applyFill="1" applyBorder="1" applyAlignment="1" applyProtection="1">
      <alignment horizontal="center" vertical="center" wrapText="1"/>
      <protection locked="0"/>
    </xf>
    <xf numFmtId="0" fontId="78" fillId="0" borderId="75" xfId="16" applyFont="1" applyFill="1" applyBorder="1" applyAlignment="1" applyProtection="1">
      <alignment horizontal="center" vertical="center" wrapText="1"/>
      <protection locked="0"/>
    </xf>
    <xf numFmtId="173" fontId="78" fillId="0" borderId="76" xfId="16" applyNumberFormat="1" applyFont="1" applyFill="1" applyBorder="1" applyAlignment="1">
      <alignment horizontal="right" vertical="center" wrapText="1"/>
      <protection/>
    </xf>
    <xf numFmtId="0" fontId="78" fillId="0" borderId="11" xfId="16" applyFont="1" applyFill="1" applyBorder="1" applyAlignment="1" applyProtection="1">
      <alignment horizontal="center" vertical="center" wrapText="1"/>
      <protection locked="0"/>
    </xf>
    <xf numFmtId="173" fontId="78" fillId="0" borderId="29" xfId="16" applyNumberFormat="1" applyFont="1" applyFill="1" applyBorder="1" applyAlignment="1">
      <alignment horizontal="right" vertical="center" wrapText="1"/>
      <protection/>
    </xf>
    <xf numFmtId="0" fontId="87" fillId="0" borderId="77" xfId="16" applyFont="1" applyFill="1" applyBorder="1" applyAlignment="1" applyProtection="1">
      <alignment horizontal="center" vertical="center" wrapText="1"/>
      <protection locked="0"/>
    </xf>
    <xf numFmtId="173" fontId="78" fillId="0" borderId="78" xfId="16" applyNumberFormat="1" applyFont="1" applyFill="1" applyBorder="1" applyAlignment="1" applyProtection="1">
      <alignment horizontal="right" vertical="center" wrapText="1"/>
      <protection locked="0"/>
    </xf>
    <xf numFmtId="173" fontId="78" fillId="0" borderId="79" xfId="16" applyNumberFormat="1" applyFont="1" applyFill="1" applyBorder="1" applyAlignment="1">
      <alignment horizontal="right" vertical="center" wrapText="1"/>
      <protection/>
    </xf>
    <xf numFmtId="14" fontId="11" fillId="33" borderId="56" xfId="16" applyNumberFormat="1" applyFont="1" applyFill="1" applyBorder="1" applyAlignment="1">
      <alignment horizontal="center" vertical="center" wrapText="1"/>
      <protection/>
    </xf>
    <xf numFmtId="173" fontId="79" fillId="0" borderId="13" xfId="16" applyNumberFormat="1" applyFont="1" applyBorder="1" applyAlignment="1">
      <alignment vertical="center" wrapText="1"/>
      <protection/>
    </xf>
    <xf numFmtId="173" fontId="79" fillId="0" borderId="21" xfId="16" applyNumberFormat="1" applyFont="1" applyBorder="1" applyAlignment="1">
      <alignment horizontal="right" vertical="center" wrapText="1"/>
      <protection/>
    </xf>
    <xf numFmtId="173" fontId="79" fillId="0" borderId="22" xfId="16" applyNumberFormat="1" applyFont="1" applyBorder="1" applyAlignment="1">
      <alignment horizontal="right" vertical="center" wrapText="1"/>
      <protection/>
    </xf>
    <xf numFmtId="173" fontId="78" fillId="0" borderId="58" xfId="16" applyNumberFormat="1" applyFont="1" applyBorder="1" applyAlignment="1">
      <alignment vertical="center" wrapText="1"/>
      <protection/>
    </xf>
    <xf numFmtId="173" fontId="78" fillId="0" borderId="59" xfId="16" applyNumberFormat="1" applyFont="1" applyBorder="1" applyAlignment="1">
      <alignment horizontal="right" vertical="center" wrapText="1"/>
      <protection/>
    </xf>
    <xf numFmtId="173" fontId="78" fillId="0" borderId="60" xfId="16" applyNumberFormat="1" applyFont="1" applyBorder="1" applyAlignment="1">
      <alignment horizontal="right" vertical="center" wrapText="1"/>
      <protection/>
    </xf>
    <xf numFmtId="173" fontId="78" fillId="0" borderId="11" xfId="16" applyNumberFormat="1" applyFont="1" applyBorder="1" applyAlignment="1" quotePrefix="1">
      <alignment vertical="center" wrapText="1"/>
      <protection/>
    </xf>
    <xf numFmtId="173" fontId="78" fillId="0" borderId="15" xfId="16" applyNumberFormat="1" applyFont="1" applyBorder="1" applyAlignment="1" quotePrefix="1">
      <alignment horizontal="right" vertical="center" wrapText="1"/>
      <protection/>
    </xf>
    <xf numFmtId="173" fontId="78" fillId="0" borderId="29" xfId="16" applyNumberFormat="1" applyFont="1" applyBorder="1" applyAlignment="1" quotePrefix="1">
      <alignment horizontal="right" vertical="center" wrapText="1"/>
      <protection/>
    </xf>
    <xf numFmtId="173" fontId="78" fillId="0" borderId="15" xfId="16" applyNumberFormat="1" applyFont="1" applyBorder="1" applyAlignment="1">
      <alignment horizontal="right" vertical="center" wrapText="1"/>
      <protection/>
    </xf>
    <xf numFmtId="173" fontId="78" fillId="0" borderId="29" xfId="16" applyNumberFormat="1" applyFont="1" applyBorder="1" applyAlignment="1">
      <alignment horizontal="right" vertical="center" wrapText="1"/>
      <protection/>
    </xf>
    <xf numFmtId="173" fontId="78" fillId="0" borderId="11" xfId="16" applyNumberFormat="1" applyFont="1" applyFill="1" applyBorder="1" applyAlignment="1">
      <alignment vertical="center" wrapText="1"/>
      <protection/>
    </xf>
    <xf numFmtId="173" fontId="78" fillId="0" borderId="11" xfId="16" applyNumberFormat="1" applyFont="1" applyFill="1" applyBorder="1" applyAlignment="1" quotePrefix="1">
      <alignment vertical="center" wrapText="1"/>
      <protection/>
    </xf>
    <xf numFmtId="173" fontId="78" fillId="0" borderId="15" xfId="16" applyNumberFormat="1" applyFont="1" applyFill="1" applyBorder="1" applyAlignment="1" quotePrefix="1">
      <alignment horizontal="right" vertical="center" wrapText="1"/>
      <protection/>
    </xf>
    <xf numFmtId="173" fontId="78" fillId="0" borderId="29" xfId="16" applyNumberFormat="1" applyFont="1" applyFill="1" applyBorder="1" applyAlignment="1" quotePrefix="1">
      <alignment horizontal="right" vertical="center" wrapText="1"/>
      <protection/>
    </xf>
    <xf numFmtId="173" fontId="78" fillId="0" borderId="11" xfId="16" applyNumberFormat="1" applyFont="1" applyFill="1" applyBorder="1" applyAlignment="1" quotePrefix="1">
      <alignment horizontal="left" vertical="center" wrapText="1"/>
      <protection/>
    </xf>
    <xf numFmtId="173" fontId="78" fillId="0" borderId="16" xfId="16" applyNumberFormat="1" applyFont="1" applyFill="1" applyBorder="1" applyAlignment="1" quotePrefix="1">
      <alignment vertical="center" wrapText="1"/>
      <protection/>
    </xf>
    <xf numFmtId="173" fontId="78" fillId="0" borderId="17" xfId="16" applyNumberFormat="1" applyFont="1" applyFill="1" applyBorder="1" applyAlignment="1" quotePrefix="1">
      <alignment horizontal="right" vertical="center" wrapText="1"/>
      <protection/>
    </xf>
    <xf numFmtId="173" fontId="78" fillId="0" borderId="18" xfId="16" applyNumberFormat="1" applyFont="1" applyFill="1" applyBorder="1" applyAlignment="1" quotePrefix="1">
      <alignment horizontal="right" vertical="center" wrapText="1"/>
      <protection/>
    </xf>
    <xf numFmtId="173" fontId="78" fillId="0" borderId="58" xfId="51" applyNumberFormat="1" applyFont="1" applyBorder="1" applyAlignment="1" quotePrefix="1">
      <alignment vertical="center"/>
    </xf>
    <xf numFmtId="173" fontId="78" fillId="0" borderId="59" xfId="51" applyNumberFormat="1" applyFont="1" applyBorder="1" applyAlignment="1" quotePrefix="1">
      <alignment horizontal="right" vertical="center"/>
    </xf>
    <xf numFmtId="173" fontId="78" fillId="0" borderId="60" xfId="51" applyNumberFormat="1" applyFont="1" applyBorder="1" applyAlignment="1" quotePrefix="1">
      <alignment horizontal="right" vertical="center"/>
    </xf>
    <xf numFmtId="173" fontId="78" fillId="0" borderId="16" xfId="51" applyNumberFormat="1" applyFont="1" applyBorder="1" applyAlignment="1" quotePrefix="1">
      <alignment vertical="center"/>
    </xf>
    <xf numFmtId="173" fontId="78" fillId="0" borderId="17" xfId="51" applyNumberFormat="1" applyFont="1" applyBorder="1" applyAlignment="1" quotePrefix="1">
      <alignment horizontal="right" vertical="center"/>
    </xf>
    <xf numFmtId="173" fontId="78" fillId="0" borderId="18" xfId="51" applyNumberFormat="1" applyFont="1" applyBorder="1" applyAlignment="1" quotePrefix="1">
      <alignment horizontal="right" vertical="center"/>
    </xf>
    <xf numFmtId="173" fontId="78" fillId="0" borderId="0" xfId="16" applyNumberFormat="1" applyFont="1" applyAlignment="1">
      <alignment vertical="center" wrapText="1"/>
      <protection/>
    </xf>
    <xf numFmtId="173" fontId="78" fillId="0" borderId="0" xfId="16" applyNumberFormat="1" applyFont="1" applyAlignment="1">
      <alignment horizontal="right" vertical="center" wrapText="1"/>
      <protection/>
    </xf>
    <xf numFmtId="175" fontId="79" fillId="0" borderId="20" xfId="16" applyNumberFormat="1" applyFont="1" applyFill="1" applyBorder="1" applyAlignment="1" applyProtection="1">
      <alignment horizontal="left" vertical="center" wrapText="1"/>
      <protection locked="0"/>
    </xf>
    <xf numFmtId="173" fontId="79" fillId="0" borderId="20" xfId="16" applyNumberFormat="1" applyFont="1" applyFill="1" applyBorder="1" applyAlignment="1" applyProtection="1">
      <alignment horizontal="right" vertical="center" wrapText="1"/>
      <protection locked="0"/>
    </xf>
    <xf numFmtId="173" fontId="79" fillId="0" borderId="23" xfId="16" applyNumberFormat="1" applyFont="1" applyBorder="1" applyAlignment="1">
      <alignment horizontal="right" vertical="center"/>
      <protection/>
    </xf>
    <xf numFmtId="175" fontId="78" fillId="0" borderId="58" xfId="16" applyNumberFormat="1" applyFont="1" applyFill="1" applyBorder="1" applyAlignment="1" applyProtection="1">
      <alignment horizontal="left" vertical="center" wrapText="1"/>
      <protection locked="0"/>
    </xf>
    <xf numFmtId="173" fontId="78" fillId="0" borderId="59" xfId="16" applyNumberFormat="1" applyFont="1" applyFill="1" applyBorder="1" applyAlignment="1" applyProtection="1">
      <alignment horizontal="right" vertical="center" wrapText="1"/>
      <protection locked="0"/>
    </xf>
    <xf numFmtId="173" fontId="78" fillId="0" borderId="60" xfId="16" applyNumberFormat="1" applyFont="1" applyFill="1" applyBorder="1" applyAlignment="1" applyProtection="1">
      <alignment horizontal="right" vertical="center" wrapText="1"/>
      <protection locked="0"/>
    </xf>
    <xf numFmtId="175" fontId="79" fillId="0" borderId="12" xfId="16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16" applyFont="1" applyAlignment="1" quotePrefix="1">
      <alignment vertical="center" wrapText="1"/>
      <protection/>
    </xf>
    <xf numFmtId="173" fontId="78" fillId="0" borderId="0" xfId="51" applyNumberFormat="1" applyFont="1" applyAlignment="1">
      <alignment vertical="center"/>
    </xf>
    <xf numFmtId="173" fontId="78" fillId="0" borderId="0" xfId="51" applyNumberFormat="1" applyFont="1" applyBorder="1" applyAlignment="1">
      <alignment vertical="center"/>
    </xf>
    <xf numFmtId="175" fontId="78" fillId="0" borderId="80" xfId="16" applyNumberFormat="1" applyFont="1" applyFill="1" applyBorder="1" applyAlignment="1" applyProtection="1">
      <alignment horizontal="left" vertical="center" wrapText="1"/>
      <protection locked="0"/>
    </xf>
    <xf numFmtId="173" fontId="78" fillId="0" borderId="81" xfId="16" applyNumberFormat="1" applyFont="1" applyFill="1" applyBorder="1" applyAlignment="1" applyProtection="1">
      <alignment horizontal="right" vertical="center" wrapText="1"/>
      <protection locked="0"/>
    </xf>
    <xf numFmtId="175" fontId="78" fillId="0" borderId="11" xfId="16" applyNumberFormat="1" applyFont="1" applyFill="1" applyBorder="1" applyAlignment="1" applyProtection="1" quotePrefix="1">
      <alignment horizontal="left" vertical="center" wrapText="1"/>
      <protection locked="0"/>
    </xf>
    <xf numFmtId="173" fontId="78" fillId="0" borderId="0" xfId="51" applyNumberFormat="1" applyFont="1" applyFill="1" applyAlignment="1">
      <alignment vertical="center"/>
    </xf>
    <xf numFmtId="173" fontId="78" fillId="0" borderId="0" xfId="16" applyNumberFormat="1" applyFont="1" applyFill="1" applyAlignment="1">
      <alignment vertical="center"/>
      <protection/>
    </xf>
    <xf numFmtId="175" fontId="78" fillId="0" borderId="0" xfId="16" applyNumberFormat="1" applyFont="1" applyFill="1" applyBorder="1" applyAlignment="1" applyProtection="1">
      <alignment horizontal="left" vertical="center" wrapText="1"/>
      <protection locked="0"/>
    </xf>
    <xf numFmtId="173" fontId="78" fillId="0" borderId="82" xfId="16" applyNumberFormat="1" applyFont="1" applyFill="1" applyBorder="1" applyAlignment="1" applyProtection="1">
      <alignment horizontal="right" vertical="center" wrapText="1"/>
      <protection locked="0"/>
    </xf>
    <xf numFmtId="172" fontId="78" fillId="0" borderId="0" xfId="51" applyNumberFormat="1" applyFont="1" applyAlignment="1">
      <alignment vertical="center"/>
    </xf>
    <xf numFmtId="175" fontId="79" fillId="0" borderId="58" xfId="16" applyNumberFormat="1" applyFont="1" applyFill="1" applyBorder="1" applyAlignment="1" applyProtection="1">
      <alignment horizontal="left" vertical="center" wrapText="1"/>
      <protection locked="0"/>
    </xf>
    <xf numFmtId="173" fontId="79" fillId="0" borderId="59" xfId="16" applyNumberFormat="1" applyFont="1" applyFill="1" applyBorder="1" applyAlignment="1" applyProtection="1">
      <alignment horizontal="right" vertical="center" wrapText="1"/>
      <protection locked="0"/>
    </xf>
    <xf numFmtId="173" fontId="79" fillId="0" borderId="60" xfId="16" applyNumberFormat="1" applyFont="1" applyFill="1" applyBorder="1" applyAlignment="1" applyProtection="1">
      <alignment horizontal="right" vertical="center" wrapText="1"/>
      <protection locked="0"/>
    </xf>
    <xf numFmtId="175" fontId="79" fillId="0" borderId="16" xfId="16" applyNumberFormat="1" applyFont="1" applyFill="1" applyBorder="1" applyAlignment="1" applyProtection="1">
      <alignment horizontal="left" vertical="center" wrapText="1"/>
      <protection locked="0"/>
    </xf>
    <xf numFmtId="173" fontId="79" fillId="0" borderId="17" xfId="16" applyNumberFormat="1" applyFont="1" applyFill="1" applyBorder="1" applyAlignment="1" applyProtection="1">
      <alignment horizontal="right" vertical="center" wrapText="1"/>
      <protection locked="0"/>
    </xf>
    <xf numFmtId="173" fontId="79" fillId="0" borderId="18" xfId="16" applyNumberFormat="1" applyFont="1" applyFill="1" applyBorder="1" applyAlignment="1" applyProtection="1">
      <alignment horizontal="right" vertical="center" wrapText="1"/>
      <protection locked="0"/>
    </xf>
    <xf numFmtId="0" fontId="86" fillId="0" borderId="13" xfId="16" applyFont="1" applyFill="1" applyBorder="1" applyAlignment="1">
      <alignment horizontal="right" vertical="center" wrapText="1"/>
      <protection/>
    </xf>
    <xf numFmtId="0" fontId="86" fillId="0" borderId="21" xfId="16" applyFont="1" applyFill="1" applyBorder="1" applyAlignment="1">
      <alignment horizontal="right" vertical="center" wrapText="1"/>
      <protection/>
    </xf>
    <xf numFmtId="0" fontId="86" fillId="0" borderId="22" xfId="16" applyFont="1" applyFill="1" applyBorder="1" applyAlignment="1">
      <alignment horizontal="right" vertical="center" wrapText="1"/>
      <protection/>
    </xf>
    <xf numFmtId="0" fontId="88" fillId="0" borderId="0" xfId="16" applyFont="1" applyFill="1" applyBorder="1" applyAlignment="1">
      <alignment wrapText="1"/>
      <protection/>
    </xf>
    <xf numFmtId="173" fontId="88" fillId="0" borderId="0" xfId="16" applyNumberFormat="1" applyFont="1" applyFill="1" applyBorder="1" applyAlignment="1">
      <alignment/>
      <protection/>
    </xf>
    <xf numFmtId="173" fontId="78" fillId="0" borderId="14" xfId="16" applyNumberFormat="1" applyFont="1" applyBorder="1" applyAlignment="1">
      <alignment horizontal="right" vertical="center"/>
      <protection/>
    </xf>
    <xf numFmtId="173" fontId="78" fillId="0" borderId="27" xfId="16" applyNumberFormat="1" applyFont="1" applyBorder="1" applyAlignment="1">
      <alignment horizontal="right" vertical="center"/>
      <protection/>
    </xf>
    <xf numFmtId="173" fontId="78" fillId="0" borderId="29" xfId="16" applyNumberFormat="1" applyFont="1" applyBorder="1" applyAlignment="1">
      <alignment horizontal="right" vertical="center"/>
      <protection/>
    </xf>
    <xf numFmtId="0" fontId="79" fillId="0" borderId="20" xfId="16" applyFont="1" applyFill="1" applyBorder="1" applyAlignment="1">
      <alignment vertical="center" wrapText="1"/>
      <protection/>
    </xf>
    <xf numFmtId="173" fontId="79" fillId="0" borderId="20" xfId="16" applyNumberFormat="1" applyFont="1" applyBorder="1" applyAlignment="1">
      <alignment horizontal="right" vertical="center"/>
      <protection/>
    </xf>
    <xf numFmtId="0" fontId="78" fillId="0" borderId="0" xfId="16" applyFont="1" applyBorder="1" applyAlignment="1" quotePrefix="1">
      <alignment vertical="center" wrapText="1"/>
      <protection/>
    </xf>
    <xf numFmtId="173" fontId="78" fillId="0" borderId="59" xfId="16" applyNumberFormat="1" applyFont="1" applyBorder="1" applyAlignment="1">
      <alignment horizontal="right" vertical="center"/>
      <protection/>
    </xf>
    <xf numFmtId="173" fontId="78" fillId="0" borderId="17" xfId="16" applyNumberFormat="1" applyFont="1" applyBorder="1" applyAlignment="1" quotePrefix="1">
      <alignment horizontal="right" vertical="center" wrapText="1"/>
      <protection/>
    </xf>
    <xf numFmtId="173" fontId="78" fillId="0" borderId="18" xfId="16" applyNumberFormat="1" applyFont="1" applyBorder="1" applyAlignment="1" quotePrefix="1">
      <alignment horizontal="right" vertical="center" wrapText="1"/>
      <protection/>
    </xf>
    <xf numFmtId="173" fontId="79" fillId="0" borderId="0" xfId="47" applyNumberFormat="1" applyFont="1" applyBorder="1" applyAlignment="1">
      <alignment horizontal="right" vertical="center"/>
    </xf>
    <xf numFmtId="173" fontId="78" fillId="0" borderId="59" xfId="16" applyNumberFormat="1" applyFont="1" applyBorder="1" applyAlignment="1" quotePrefix="1">
      <alignment horizontal="right" vertical="center" wrapText="1"/>
      <protection/>
    </xf>
    <xf numFmtId="173" fontId="78" fillId="0" borderId="60" xfId="16" applyNumberFormat="1" applyFont="1" applyBorder="1" applyAlignment="1" quotePrefix="1">
      <alignment horizontal="right" vertical="center" wrapText="1"/>
      <protection/>
    </xf>
    <xf numFmtId="0" fontId="78" fillId="0" borderId="0" xfId="16" applyFont="1" applyFill="1" applyAlignment="1">
      <alignment vertical="center" wrapText="1"/>
      <protection/>
    </xf>
    <xf numFmtId="0" fontId="79" fillId="0" borderId="58" xfId="16" applyFont="1" applyBorder="1" applyAlignment="1">
      <alignment vertical="center" wrapText="1"/>
      <protection/>
    </xf>
    <xf numFmtId="0" fontId="11" fillId="33" borderId="0" xfId="16" applyFont="1" applyFill="1" applyBorder="1" applyAlignment="1">
      <alignment vertical="center" wrapText="1"/>
      <protection/>
    </xf>
    <xf numFmtId="0" fontId="11" fillId="33" borderId="83" xfId="16" applyFont="1" applyFill="1" applyBorder="1" applyAlignment="1">
      <alignment horizontal="center" vertical="center" wrapText="1"/>
      <protection/>
    </xf>
    <xf numFmtId="0" fontId="11" fillId="33" borderId="19" xfId="16" applyFont="1" applyFill="1" applyBorder="1" applyAlignment="1">
      <alignment horizontal="center" vertical="center" wrapText="1"/>
      <protection/>
    </xf>
    <xf numFmtId="0" fontId="79" fillId="0" borderId="13" xfId="16" applyFont="1" applyBorder="1" applyAlignment="1">
      <alignment vertical="center" wrapText="1"/>
      <protection/>
    </xf>
    <xf numFmtId="173" fontId="79" fillId="0" borderId="21" xfId="16" applyNumberFormat="1" applyFont="1" applyBorder="1" applyAlignment="1">
      <alignment vertical="center"/>
      <protection/>
    </xf>
    <xf numFmtId="173" fontId="79" fillId="0" borderId="22" xfId="16" applyNumberFormat="1" applyFont="1" applyBorder="1" applyAlignment="1">
      <alignment vertical="center"/>
      <protection/>
    </xf>
    <xf numFmtId="0" fontId="78" fillId="0" borderId="10" xfId="16" applyFont="1" applyBorder="1" applyAlignment="1" quotePrefix="1">
      <alignment vertical="center" wrapText="1"/>
      <protection/>
    </xf>
    <xf numFmtId="0" fontId="78" fillId="0" borderId="53" xfId="16" applyFont="1" applyBorder="1" applyAlignment="1" quotePrefix="1">
      <alignment vertical="center" wrapText="1"/>
      <protection/>
    </xf>
    <xf numFmtId="173" fontId="78" fillId="0" borderId="54" xfId="16" applyNumberFormat="1" applyFont="1" applyBorder="1" applyAlignment="1">
      <alignment vertical="center"/>
      <protection/>
    </xf>
    <xf numFmtId="173" fontId="78" fillId="0" borderId="54" xfId="16" applyNumberFormat="1" applyFont="1" applyFill="1" applyBorder="1" applyAlignment="1">
      <alignment vertical="center"/>
      <protection/>
    </xf>
    <xf numFmtId="173" fontId="79" fillId="0" borderId="55" xfId="16" applyNumberFormat="1" applyFont="1" applyBorder="1" applyAlignment="1">
      <alignment vertical="center"/>
      <protection/>
    </xf>
    <xf numFmtId="0" fontId="78" fillId="0" borderId="11" xfId="16" applyFont="1" applyFill="1" applyBorder="1" applyAlignment="1" quotePrefix="1">
      <alignment horizontal="left" vertical="center" wrapText="1"/>
      <protection/>
    </xf>
    <xf numFmtId="0" fontId="78" fillId="0" borderId="53" xfId="16" applyFont="1" applyFill="1" applyBorder="1" applyAlignment="1" quotePrefix="1">
      <alignment horizontal="left" vertical="center" wrapText="1"/>
      <protection/>
    </xf>
    <xf numFmtId="173" fontId="79" fillId="0" borderId="55" xfId="16" applyNumberFormat="1" applyFont="1" applyFill="1" applyBorder="1" applyAlignment="1">
      <alignment vertical="center"/>
      <protection/>
    </xf>
    <xf numFmtId="173" fontId="79" fillId="0" borderId="24" xfId="16" applyNumberFormat="1" applyFont="1" applyFill="1" applyBorder="1" applyAlignment="1">
      <alignment vertical="center"/>
      <protection/>
    </xf>
    <xf numFmtId="0" fontId="9" fillId="0" borderId="84" xfId="16" applyFont="1" applyFill="1" applyBorder="1" applyAlignment="1" applyProtection="1">
      <alignment vertical="center" wrapText="1"/>
      <protection locked="0"/>
    </xf>
    <xf numFmtId="173" fontId="9" fillId="0" borderId="85" xfId="16" applyNumberFormat="1" applyFont="1" applyBorder="1" applyAlignment="1">
      <alignment horizontal="right" vertical="center" wrapText="1"/>
      <protection/>
    </xf>
    <xf numFmtId="4" fontId="9" fillId="0" borderId="85" xfId="16" applyNumberFormat="1" applyFont="1" applyBorder="1" applyAlignment="1">
      <alignment horizontal="right" vertical="center" wrapText="1"/>
      <protection/>
    </xf>
    <xf numFmtId="3" fontId="9" fillId="0" borderId="85" xfId="16" applyNumberFormat="1" applyFont="1" applyBorder="1" applyAlignment="1">
      <alignment/>
      <protection/>
    </xf>
    <xf numFmtId="4" fontId="9" fillId="0" borderId="86" xfId="16" applyNumberFormat="1" applyFont="1" applyBorder="1" applyAlignment="1">
      <alignment/>
      <protection/>
    </xf>
    <xf numFmtId="0" fontId="9" fillId="0" borderId="87" xfId="16" applyFont="1" applyFill="1" applyBorder="1" applyAlignment="1" applyProtection="1">
      <alignment vertical="center" wrapText="1"/>
      <protection locked="0"/>
    </xf>
    <xf numFmtId="173" fontId="9" fillId="0" borderId="88" xfId="16" applyNumberFormat="1" applyFont="1" applyBorder="1" applyAlignment="1">
      <alignment horizontal="right" vertical="center" wrapText="1"/>
      <protection/>
    </xf>
    <xf numFmtId="4" fontId="9" fillId="0" borderId="88" xfId="16" applyNumberFormat="1" applyFont="1" applyBorder="1" applyAlignment="1">
      <alignment horizontal="right" vertical="center" wrapText="1"/>
      <protection/>
    </xf>
    <xf numFmtId="3" fontId="9" fillId="0" borderId="88" xfId="16" applyNumberFormat="1" applyFont="1" applyBorder="1" applyAlignment="1">
      <alignment/>
      <protection/>
    </xf>
    <xf numFmtId="4" fontId="9" fillId="0" borderId="89" xfId="16" applyNumberFormat="1" applyFont="1" applyBorder="1" applyAlignment="1">
      <alignment/>
      <protection/>
    </xf>
    <xf numFmtId="0" fontId="9" fillId="0" borderId="90" xfId="16" applyFont="1" applyFill="1" applyBorder="1" applyAlignment="1" applyProtection="1">
      <alignment vertical="center" wrapText="1"/>
      <protection locked="0"/>
    </xf>
    <xf numFmtId="173" fontId="9" fillId="0" borderId="91" xfId="16" applyNumberFormat="1" applyFont="1" applyBorder="1" applyAlignment="1">
      <alignment horizontal="right" vertical="center" wrapText="1"/>
      <protection/>
    </xf>
    <xf numFmtId="4" fontId="9" fillId="0" borderId="91" xfId="16" applyNumberFormat="1" applyFont="1" applyBorder="1" applyAlignment="1">
      <alignment horizontal="right" vertical="center" wrapText="1"/>
      <protection/>
    </xf>
    <xf numFmtId="3" fontId="9" fillId="0" borderId="91" xfId="16" applyNumberFormat="1" applyFont="1" applyBorder="1" applyAlignment="1">
      <alignment/>
      <protection/>
    </xf>
    <xf numFmtId="4" fontId="9" fillId="0" borderId="92" xfId="16" applyNumberFormat="1" applyFont="1" applyBorder="1" applyAlignment="1">
      <alignment/>
      <protection/>
    </xf>
    <xf numFmtId="0" fontId="13" fillId="0" borderId="93" xfId="16" applyFont="1" applyFill="1" applyBorder="1" applyAlignment="1" applyProtection="1">
      <alignment vertical="center" wrapText="1"/>
      <protection locked="0"/>
    </xf>
    <xf numFmtId="173" fontId="13" fillId="0" borderId="94" xfId="16" applyNumberFormat="1" applyFont="1" applyBorder="1" applyAlignment="1">
      <alignment horizontal="right" vertical="center" wrapText="1"/>
      <protection/>
    </xf>
    <xf numFmtId="4" fontId="13" fillId="0" borderId="94" xfId="16" applyNumberFormat="1" applyFont="1" applyBorder="1" applyAlignment="1">
      <alignment horizontal="right" vertical="center" wrapText="1"/>
      <protection/>
    </xf>
    <xf numFmtId="4" fontId="13" fillId="0" borderId="95" xfId="16" applyNumberFormat="1" applyFont="1" applyBorder="1" applyAlignment="1">
      <alignment horizontal="right" vertical="center" wrapText="1"/>
      <protection/>
    </xf>
    <xf numFmtId="0" fontId="9" fillId="0" borderId="93" xfId="16" applyFont="1" applyFill="1" applyBorder="1" applyAlignment="1" applyProtection="1">
      <alignment vertical="center" wrapText="1"/>
      <protection locked="0"/>
    </xf>
    <xf numFmtId="173" fontId="9" fillId="0" borderId="94" xfId="16" applyNumberFormat="1" applyFont="1" applyBorder="1" applyAlignment="1">
      <alignment horizontal="right" vertical="center" wrapText="1"/>
      <protection/>
    </xf>
    <xf numFmtId="4" fontId="9" fillId="0" borderId="94" xfId="16" applyNumberFormat="1" applyFont="1" applyBorder="1" applyAlignment="1">
      <alignment horizontal="right" vertical="center" wrapText="1"/>
      <protection/>
    </xf>
    <xf numFmtId="4" fontId="9" fillId="0" borderId="95" xfId="16" applyNumberFormat="1" applyFont="1" applyBorder="1" applyAlignment="1">
      <alignment vertical="center"/>
      <protection/>
    </xf>
    <xf numFmtId="2" fontId="11" fillId="33" borderId="96" xfId="16" applyNumberFormat="1" applyFont="1" applyFill="1" applyBorder="1" applyAlignment="1" applyProtection="1">
      <alignment horizontal="center" vertical="center" wrapText="1"/>
      <protection locked="0"/>
    </xf>
    <xf numFmtId="0" fontId="11" fillId="33" borderId="97" xfId="16" applyFont="1" applyFill="1" applyBorder="1" applyAlignment="1" applyProtection="1">
      <alignment horizontal="center" vertical="center" wrapText="1"/>
      <protection locked="0"/>
    </xf>
    <xf numFmtId="0" fontId="11" fillId="33" borderId="98" xfId="16" applyFont="1" applyFill="1" applyBorder="1" applyAlignment="1" applyProtection="1">
      <alignment horizontal="center" vertical="center" wrapText="1"/>
      <protection locked="0"/>
    </xf>
    <xf numFmtId="0" fontId="15" fillId="33" borderId="99" xfId="16" applyFont="1" applyFill="1" applyBorder="1" applyAlignment="1" applyProtection="1">
      <alignment horizontal="center" vertical="center" wrapText="1"/>
      <protection locked="0"/>
    </xf>
    <xf numFmtId="173" fontId="78" fillId="0" borderId="100" xfId="16" applyNumberFormat="1" applyFont="1" applyBorder="1" applyAlignment="1">
      <alignment horizontal="right" vertical="center" wrapText="1"/>
      <protection/>
    </xf>
    <xf numFmtId="173" fontId="78" fillId="0" borderId="101" xfId="16" applyNumberFormat="1" applyFont="1" applyBorder="1" applyAlignment="1">
      <alignment horizontal="right" vertical="center" wrapText="1"/>
      <protection/>
    </xf>
    <xf numFmtId="173" fontId="78" fillId="0" borderId="102" xfId="16" applyNumberFormat="1" applyFont="1" applyBorder="1" applyAlignment="1">
      <alignment horizontal="right" vertical="center" wrapText="1"/>
      <protection/>
    </xf>
    <xf numFmtId="173" fontId="78" fillId="0" borderId="64" xfId="16" applyNumberFormat="1" applyFont="1" applyBorder="1" applyAlignment="1">
      <alignment horizontal="right" vertical="center" wrapText="1"/>
      <protection/>
    </xf>
    <xf numFmtId="173" fontId="78" fillId="0" borderId="103" xfId="16" applyNumberFormat="1" applyFont="1" applyBorder="1" applyAlignment="1">
      <alignment horizontal="right" vertical="center" wrapText="1"/>
      <protection/>
    </xf>
    <xf numFmtId="173" fontId="78" fillId="0" borderId="104" xfId="16" applyNumberFormat="1" applyFont="1" applyBorder="1" applyAlignment="1">
      <alignment horizontal="right" vertical="center" wrapText="1"/>
      <protection/>
    </xf>
    <xf numFmtId="173" fontId="78" fillId="0" borderId="41" xfId="16" applyNumberFormat="1" applyFont="1" applyBorder="1" applyAlignment="1">
      <alignment horizontal="right" vertical="center" wrapText="1"/>
      <protection/>
    </xf>
    <xf numFmtId="173" fontId="78" fillId="0" borderId="42" xfId="16" applyNumberFormat="1" applyFont="1" applyBorder="1" applyAlignment="1">
      <alignment horizontal="right" vertical="center" wrapText="1"/>
      <protection/>
    </xf>
    <xf numFmtId="173" fontId="78" fillId="0" borderId="28" xfId="16" applyNumberFormat="1" applyFont="1" applyBorder="1" applyAlignment="1">
      <alignment horizontal="right" vertical="center" wrapText="1"/>
      <protection/>
    </xf>
    <xf numFmtId="173" fontId="78" fillId="0" borderId="41" xfId="16" applyNumberFormat="1" applyFont="1" applyFill="1" applyBorder="1" applyAlignment="1">
      <alignment horizontal="right" vertical="center" wrapText="1"/>
      <protection/>
    </xf>
    <xf numFmtId="0" fontId="78" fillId="0" borderId="53" xfId="16" applyFont="1" applyBorder="1" applyAlignment="1">
      <alignment horizontal="center" vertical="center" wrapText="1"/>
      <protection/>
    </xf>
    <xf numFmtId="173" fontId="78" fillId="0" borderId="105" xfId="16" applyNumberFormat="1" applyFont="1" applyBorder="1" applyAlignment="1">
      <alignment horizontal="right" vertical="center" wrapText="1"/>
      <protection/>
    </xf>
    <xf numFmtId="173" fontId="78" fillId="0" borderId="44" xfId="16" applyNumberFormat="1" applyFont="1" applyBorder="1" applyAlignment="1">
      <alignment horizontal="right" vertical="center" wrapText="1"/>
      <protection/>
    </xf>
    <xf numFmtId="173" fontId="78" fillId="0" borderId="45" xfId="16" applyNumberFormat="1" applyFont="1" applyBorder="1" applyAlignment="1">
      <alignment horizontal="right" vertical="center" wrapText="1"/>
      <protection/>
    </xf>
    <xf numFmtId="173" fontId="78" fillId="0" borderId="54" xfId="16" applyNumberFormat="1" applyFont="1" applyBorder="1" applyAlignment="1">
      <alignment horizontal="right" vertical="center" wrapText="1"/>
      <protection/>
    </xf>
    <xf numFmtId="173" fontId="78" fillId="0" borderId="106" xfId="16" applyNumberFormat="1" applyFont="1" applyBorder="1" applyAlignment="1">
      <alignment horizontal="right" vertical="center" wrapText="1"/>
      <protection/>
    </xf>
    <xf numFmtId="173" fontId="79" fillId="0" borderId="107" xfId="16" applyNumberFormat="1" applyFont="1" applyBorder="1" applyAlignment="1">
      <alignment horizontal="right" vertical="center" wrapText="1"/>
      <protection/>
    </xf>
    <xf numFmtId="173" fontId="79" fillId="0" borderId="35" xfId="16" applyNumberFormat="1" applyFont="1" applyBorder="1" applyAlignment="1">
      <alignment horizontal="right" vertical="center" wrapText="1"/>
      <protection/>
    </xf>
    <xf numFmtId="173" fontId="79" fillId="0" borderId="36" xfId="16" applyNumberFormat="1" applyFont="1" applyBorder="1" applyAlignment="1">
      <alignment horizontal="right" vertical="center" wrapText="1"/>
      <protection/>
    </xf>
    <xf numFmtId="173" fontId="79" fillId="0" borderId="23" xfId="16" applyNumberFormat="1" applyFont="1" applyBorder="1" applyAlignment="1">
      <alignment horizontal="right" vertical="center" wrapText="1"/>
      <protection/>
    </xf>
    <xf numFmtId="173" fontId="12" fillId="0" borderId="0" xfId="16" applyNumberFormat="1" applyFont="1" applyBorder="1" applyAlignment="1">
      <alignment vertical="center"/>
      <protection/>
    </xf>
    <xf numFmtId="0" fontId="9" fillId="0" borderId="0" xfId="16" applyFont="1" applyAlignment="1" applyProtection="1">
      <alignment vertical="center"/>
      <protection locked="0"/>
    </xf>
    <xf numFmtId="173" fontId="24" fillId="0" borderId="0" xfId="16" applyNumberFormat="1" applyFont="1" applyBorder="1" applyAlignment="1">
      <alignment horizontal="right" vertical="center" wrapText="1"/>
      <protection/>
    </xf>
    <xf numFmtId="0" fontId="16" fillId="0" borderId="0" xfId="16" applyFont="1" applyAlignment="1">
      <alignment horizontal="right" vertical="center"/>
      <protection/>
    </xf>
    <xf numFmtId="0" fontId="15" fillId="33" borderId="108" xfId="16" applyFont="1" applyFill="1" applyBorder="1" applyAlignment="1" applyProtection="1">
      <alignment horizontal="center" vertical="center" wrapText="1"/>
      <protection locked="0"/>
    </xf>
    <xf numFmtId="0" fontId="78" fillId="0" borderId="10" xfId="16" applyFont="1" applyFill="1" applyBorder="1" applyAlignment="1" applyProtection="1">
      <alignment horizontal="center" vertical="center" wrapText="1"/>
      <protection locked="0"/>
    </xf>
    <xf numFmtId="173" fontId="78" fillId="0" borderId="109" xfId="16" applyNumberFormat="1" applyFont="1" applyBorder="1" applyAlignment="1">
      <alignment horizontal="right" vertical="center" wrapText="1"/>
      <protection/>
    </xf>
    <xf numFmtId="173" fontId="78" fillId="0" borderId="47" xfId="16" applyNumberFormat="1" applyFont="1" applyBorder="1" applyAlignment="1">
      <alignment horizontal="right" vertical="center" wrapText="1"/>
      <protection/>
    </xf>
    <xf numFmtId="173" fontId="78" fillId="0" borderId="48" xfId="16" applyNumberFormat="1" applyFont="1" applyBorder="1" applyAlignment="1">
      <alignment horizontal="right" vertical="center" wrapText="1"/>
      <protection/>
    </xf>
    <xf numFmtId="173" fontId="78" fillId="0" borderId="14" xfId="16" applyNumberFormat="1" applyFont="1" applyBorder="1" applyAlignment="1">
      <alignment horizontal="right" vertical="center" wrapText="1"/>
      <protection/>
    </xf>
    <xf numFmtId="173" fontId="78" fillId="0" borderId="26" xfId="16" applyNumberFormat="1" applyFont="1" applyBorder="1" applyAlignment="1">
      <alignment horizontal="right" vertical="center" wrapText="1"/>
      <protection/>
    </xf>
    <xf numFmtId="2" fontId="11" fillId="33" borderId="52" xfId="16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16" applyFont="1" applyFill="1" applyAlignment="1" applyProtection="1">
      <alignment vertical="center"/>
      <protection locked="0"/>
    </xf>
    <xf numFmtId="0" fontId="78" fillId="0" borderId="0" xfId="16" applyFont="1" applyFill="1" applyBorder="1" applyAlignment="1" applyProtection="1">
      <alignment vertical="center"/>
      <protection locked="0"/>
    </xf>
    <xf numFmtId="0" fontId="78" fillId="0" borderId="58" xfId="16" applyFont="1" applyFill="1" applyBorder="1" applyAlignment="1" applyProtection="1">
      <alignment vertical="center" wrapText="1"/>
      <protection locked="0"/>
    </xf>
    <xf numFmtId="173" fontId="78" fillId="0" borderId="110" xfId="16" applyNumberFormat="1" applyFont="1" applyBorder="1" applyAlignment="1">
      <alignment horizontal="right" vertical="center" wrapText="1"/>
      <protection/>
    </xf>
    <xf numFmtId="173" fontId="78" fillId="0" borderId="38" xfId="16" applyNumberFormat="1" applyFont="1" applyBorder="1" applyAlignment="1">
      <alignment horizontal="right" vertical="center" wrapText="1"/>
      <protection/>
    </xf>
    <xf numFmtId="173" fontId="78" fillId="0" borderId="39" xfId="16" applyNumberFormat="1" applyFont="1" applyBorder="1" applyAlignment="1">
      <alignment horizontal="right" vertical="center" wrapText="1"/>
      <protection/>
    </xf>
    <xf numFmtId="173" fontId="78" fillId="0" borderId="111" xfId="16" applyNumberFormat="1" applyFont="1" applyBorder="1" applyAlignment="1">
      <alignment horizontal="right" vertical="center" wrapText="1"/>
      <protection/>
    </xf>
    <xf numFmtId="173" fontId="78" fillId="0" borderId="112" xfId="16" applyNumberFormat="1" applyFont="1" applyBorder="1" applyAlignment="1">
      <alignment horizontal="right" vertical="center" wrapText="1"/>
      <protection/>
    </xf>
    <xf numFmtId="173" fontId="79" fillId="0" borderId="113" xfId="16" applyNumberFormat="1" applyFont="1" applyBorder="1" applyAlignment="1">
      <alignment horizontal="right" vertical="center" wrapText="1"/>
      <protection/>
    </xf>
    <xf numFmtId="173" fontId="78" fillId="0" borderId="114" xfId="16" applyNumberFormat="1" applyFont="1" applyBorder="1" applyAlignment="1">
      <alignment horizontal="right" vertical="center" wrapText="1"/>
      <protection/>
    </xf>
    <xf numFmtId="173" fontId="78" fillId="0" borderId="115" xfId="16" applyNumberFormat="1" applyFont="1" applyBorder="1" applyAlignment="1">
      <alignment horizontal="right" vertical="center" wrapText="1"/>
      <protection/>
    </xf>
    <xf numFmtId="173" fontId="78" fillId="0" borderId="116" xfId="16" applyNumberFormat="1" applyFont="1" applyBorder="1" applyAlignment="1">
      <alignment horizontal="right" vertical="center" wrapText="1"/>
      <protection/>
    </xf>
    <xf numFmtId="173" fontId="78" fillId="0" borderId="117" xfId="16" applyNumberFormat="1" applyFont="1" applyBorder="1" applyAlignment="1">
      <alignment horizontal="right" vertical="center" wrapText="1"/>
      <protection/>
    </xf>
    <xf numFmtId="173" fontId="78" fillId="0" borderId="118" xfId="16" applyNumberFormat="1" applyFont="1" applyBorder="1" applyAlignment="1">
      <alignment horizontal="right" vertical="center" wrapText="1"/>
      <protection/>
    </xf>
    <xf numFmtId="173" fontId="78" fillId="0" borderId="119" xfId="16" applyNumberFormat="1" applyFont="1" applyBorder="1" applyAlignment="1">
      <alignment horizontal="right" vertical="center" wrapText="1"/>
      <protection/>
    </xf>
    <xf numFmtId="173" fontId="79" fillId="0" borderId="120" xfId="16" applyNumberFormat="1" applyFont="1" applyBorder="1" applyAlignment="1">
      <alignment horizontal="right" vertical="center" wrapText="1"/>
      <protection/>
    </xf>
    <xf numFmtId="173" fontId="78" fillId="0" borderId="121" xfId="16" applyNumberFormat="1" applyFont="1" applyBorder="1" applyAlignment="1">
      <alignment horizontal="right" vertical="center" wrapText="1"/>
      <protection/>
    </xf>
    <xf numFmtId="0" fontId="78" fillId="0" borderId="80" xfId="16" applyFont="1" applyFill="1" applyBorder="1" applyAlignment="1" applyProtection="1">
      <alignment vertical="center"/>
      <protection locked="0"/>
    </xf>
    <xf numFmtId="0" fontId="13" fillId="0" borderId="0" xfId="16" applyFont="1" applyBorder="1" applyAlignment="1">
      <alignment horizontal="center" vertical="center"/>
      <protection/>
    </xf>
    <xf numFmtId="0" fontId="13" fillId="0" borderId="12" xfId="16" applyFont="1" applyBorder="1" applyAlignment="1">
      <alignment vertical="center" wrapText="1"/>
      <protection/>
    </xf>
    <xf numFmtId="173" fontId="13" fillId="0" borderId="24" xfId="16" applyNumberFormat="1" applyFont="1" applyFill="1" applyBorder="1" applyAlignment="1">
      <alignment horizontal="right" vertical="center" wrapText="1"/>
      <protection/>
    </xf>
    <xf numFmtId="173" fontId="13" fillId="0" borderId="25" xfId="16" applyNumberFormat="1" applyFont="1" applyFill="1" applyBorder="1" applyAlignment="1">
      <alignment horizontal="right" vertical="center" wrapText="1"/>
      <protection/>
    </xf>
    <xf numFmtId="0" fontId="9" fillId="0" borderId="10" xfId="16" applyFont="1" applyBorder="1" applyAlignment="1">
      <alignment vertical="center" wrapText="1"/>
      <protection/>
    </xf>
    <xf numFmtId="173" fontId="9" fillId="0" borderId="14" xfId="16" applyNumberFormat="1" applyFont="1" applyFill="1" applyBorder="1" applyAlignment="1">
      <alignment horizontal="right" vertical="center" wrapText="1"/>
      <protection/>
    </xf>
    <xf numFmtId="173" fontId="9" fillId="0" borderId="27" xfId="16" applyNumberFormat="1" applyFont="1" applyFill="1" applyBorder="1" applyAlignment="1">
      <alignment horizontal="right" vertical="center" wrapText="1"/>
      <protection/>
    </xf>
    <xf numFmtId="0" fontId="9" fillId="0" borderId="11" xfId="16" applyFont="1" applyBorder="1" applyAlignment="1">
      <alignment horizontal="left" vertical="center" wrapText="1"/>
      <protection/>
    </xf>
    <xf numFmtId="173" fontId="9" fillId="0" borderId="15" xfId="16" applyNumberFormat="1" applyFont="1" applyFill="1" applyBorder="1" applyAlignment="1">
      <alignment horizontal="right" vertical="center" wrapText="1"/>
      <protection/>
    </xf>
    <xf numFmtId="173" fontId="9" fillId="0" borderId="29" xfId="16" applyNumberFormat="1" applyFont="1" applyFill="1" applyBorder="1" applyAlignment="1">
      <alignment horizontal="right" vertical="center" wrapText="1"/>
      <protection/>
    </xf>
    <xf numFmtId="0" fontId="9" fillId="0" borderId="11" xfId="16" applyFont="1" applyBorder="1" applyAlignment="1">
      <alignment vertical="center" wrapText="1"/>
      <protection/>
    </xf>
    <xf numFmtId="0" fontId="78" fillId="0" borderId="122" xfId="16" applyFont="1" applyFill="1" applyBorder="1" applyAlignment="1" quotePrefix="1">
      <alignment vertical="center" wrapText="1"/>
      <protection/>
    </xf>
    <xf numFmtId="0" fontId="9" fillId="0" borderId="53" xfId="16" applyFont="1" applyBorder="1" applyAlignment="1">
      <alignment horizontal="left" vertical="center" wrapText="1"/>
      <protection/>
    </xf>
    <xf numFmtId="173" fontId="9" fillId="0" borderId="54" xfId="16" applyNumberFormat="1" applyFont="1" applyFill="1" applyBorder="1" applyAlignment="1">
      <alignment horizontal="right" vertical="center" wrapText="1"/>
      <protection/>
    </xf>
    <xf numFmtId="173" fontId="9" fillId="0" borderId="55" xfId="16" applyNumberFormat="1" applyFont="1" applyFill="1" applyBorder="1" applyAlignment="1">
      <alignment horizontal="right" vertical="center" wrapText="1"/>
      <protection/>
    </xf>
    <xf numFmtId="0" fontId="9" fillId="0" borderId="58" xfId="16" applyFont="1" applyBorder="1" applyAlignment="1">
      <alignment vertical="center" wrapText="1"/>
      <protection/>
    </xf>
    <xf numFmtId="173" fontId="9" fillId="0" borderId="59" xfId="16" applyNumberFormat="1" applyFont="1" applyFill="1" applyBorder="1" applyAlignment="1">
      <alignment horizontal="right" vertical="center" wrapText="1"/>
      <protection/>
    </xf>
    <xf numFmtId="173" fontId="9" fillId="0" borderId="60" xfId="16" applyNumberFormat="1" applyFont="1" applyFill="1" applyBorder="1" applyAlignment="1">
      <alignment vertical="center"/>
      <protection/>
    </xf>
    <xf numFmtId="0" fontId="9" fillId="0" borderId="53" xfId="16" applyFont="1" applyBorder="1" applyAlignment="1">
      <alignment vertical="center" wrapText="1"/>
      <protection/>
    </xf>
    <xf numFmtId="173" fontId="9" fillId="0" borderId="55" xfId="16" applyNumberFormat="1" applyFont="1" applyFill="1" applyBorder="1" applyAlignment="1">
      <alignment vertical="center"/>
      <protection/>
    </xf>
    <xf numFmtId="0" fontId="11" fillId="33" borderId="97" xfId="16" applyFont="1" applyFill="1" applyBorder="1" applyAlignment="1">
      <alignment vertical="center" wrapText="1"/>
      <protection/>
    </xf>
    <xf numFmtId="14" fontId="11" fillId="33" borderId="62" xfId="16" applyNumberFormat="1" applyFont="1" applyFill="1" applyBorder="1" applyAlignment="1">
      <alignment horizontal="center" vertical="center" wrapText="1"/>
      <protection/>
    </xf>
    <xf numFmtId="14" fontId="11" fillId="33" borderId="123" xfId="16" applyNumberFormat="1" applyFont="1" applyFill="1" applyBorder="1" applyAlignment="1">
      <alignment horizontal="center" vertical="center" wrapText="1"/>
      <protection/>
    </xf>
    <xf numFmtId="173" fontId="86" fillId="0" borderId="124" xfId="16" applyNumberFormat="1" applyFont="1" applyBorder="1" applyAlignment="1">
      <alignment vertical="center" wrapText="1"/>
      <protection/>
    </xf>
    <xf numFmtId="173" fontId="86" fillId="0" borderId="125" xfId="16" applyNumberFormat="1" applyFont="1" applyBorder="1" applyAlignment="1">
      <alignment horizontal="right" vertical="center" wrapText="1"/>
      <protection/>
    </xf>
    <xf numFmtId="173" fontId="86" fillId="0" borderId="126" xfId="16" applyNumberFormat="1" applyFont="1" applyBorder="1" applyAlignment="1">
      <alignment horizontal="right" vertical="center" wrapText="1"/>
      <protection/>
    </xf>
    <xf numFmtId="173" fontId="84" fillId="0" borderId="127" xfId="16" applyNumberFormat="1" applyFont="1" applyBorder="1" applyAlignment="1">
      <alignment horizontal="left" vertical="center" wrapText="1"/>
      <protection/>
    </xf>
    <xf numFmtId="173" fontId="84" fillId="0" borderId="128" xfId="16" applyNumberFormat="1" applyFont="1" applyBorder="1" applyAlignment="1">
      <alignment horizontal="right" vertical="center" wrapText="1"/>
      <protection/>
    </xf>
    <xf numFmtId="173" fontId="84" fillId="0" borderId="129" xfId="16" applyNumberFormat="1" applyFont="1" applyBorder="1" applyAlignment="1">
      <alignment horizontal="right" vertical="center" wrapText="1"/>
      <protection/>
    </xf>
    <xf numFmtId="173" fontId="84" fillId="0" borderId="11" xfId="16" applyNumberFormat="1" applyFont="1" applyBorder="1" applyAlignment="1" quotePrefix="1">
      <alignment horizontal="left" vertical="center" wrapText="1"/>
      <protection/>
    </xf>
    <xf numFmtId="173" fontId="84" fillId="0" borderId="15" xfId="16" applyNumberFormat="1" applyFont="1" applyBorder="1" applyAlignment="1" quotePrefix="1">
      <alignment horizontal="right" vertical="center" wrapText="1"/>
      <protection/>
    </xf>
    <xf numFmtId="173" fontId="84" fillId="0" borderId="29" xfId="16" applyNumberFormat="1" applyFont="1" applyBorder="1" applyAlignment="1" quotePrefix="1">
      <alignment horizontal="right" vertical="center" wrapText="1"/>
      <protection/>
    </xf>
    <xf numFmtId="173" fontId="84" fillId="0" borderId="11" xfId="16" applyNumberFormat="1" applyFont="1" applyBorder="1" applyAlignment="1">
      <alignment horizontal="left" vertical="center" wrapText="1"/>
      <protection/>
    </xf>
    <xf numFmtId="173" fontId="84" fillId="0" borderId="29" xfId="16" applyNumberFormat="1" applyFont="1" applyBorder="1" applyAlignment="1">
      <alignment horizontal="right" vertical="center" wrapText="1"/>
      <protection/>
    </xf>
    <xf numFmtId="173" fontId="84" fillId="0" borderId="11" xfId="16" applyNumberFormat="1" applyFont="1" applyFill="1" applyBorder="1" applyAlignment="1">
      <alignment horizontal="left" vertical="center" wrapText="1"/>
      <protection/>
    </xf>
    <xf numFmtId="173" fontId="84" fillId="0" borderId="15" xfId="16" applyNumberFormat="1" applyFont="1" applyFill="1" applyBorder="1" applyAlignment="1">
      <alignment horizontal="right" vertical="center" wrapText="1"/>
      <protection/>
    </xf>
    <xf numFmtId="173" fontId="84" fillId="0" borderId="29" xfId="16" applyNumberFormat="1" applyFont="1" applyFill="1" applyBorder="1" applyAlignment="1">
      <alignment horizontal="right" vertical="center" wrapText="1"/>
      <protection/>
    </xf>
    <xf numFmtId="173" fontId="84" fillId="0" borderId="15" xfId="16" applyNumberFormat="1" applyFont="1" applyFill="1" applyBorder="1" applyAlignment="1" quotePrefix="1">
      <alignment horizontal="right" vertical="center" wrapText="1"/>
      <protection/>
    </xf>
    <xf numFmtId="173" fontId="84" fillId="0" borderId="29" xfId="16" applyNumberFormat="1" applyFont="1" applyFill="1" applyBorder="1" applyAlignment="1" quotePrefix="1">
      <alignment horizontal="right" vertical="center" wrapText="1"/>
      <protection/>
    </xf>
    <xf numFmtId="173" fontId="84" fillId="0" borderId="13" xfId="16" applyNumberFormat="1" applyFont="1" applyBorder="1" applyAlignment="1" quotePrefix="1">
      <alignment horizontal="left" vertical="center" wrapText="1"/>
      <protection/>
    </xf>
    <xf numFmtId="173" fontId="84" fillId="0" borderId="21" xfId="16" applyNumberFormat="1" applyFont="1" applyFill="1" applyBorder="1" applyAlignment="1" quotePrefix="1">
      <alignment horizontal="right" vertical="center" wrapText="1"/>
      <protection/>
    </xf>
    <xf numFmtId="173" fontId="84" fillId="0" borderId="22" xfId="16" applyNumberFormat="1" applyFont="1" applyFill="1" applyBorder="1" applyAlignment="1" quotePrefix="1">
      <alignment horizontal="right" vertical="center" wrapText="1"/>
      <protection/>
    </xf>
    <xf numFmtId="173" fontId="86" fillId="0" borderId="12" xfId="16" applyNumberFormat="1" applyFont="1" applyBorder="1" applyAlignment="1">
      <alignment vertical="center" wrapText="1"/>
      <protection/>
    </xf>
    <xf numFmtId="173" fontId="84" fillId="0" borderId="58" xfId="47" applyNumberFormat="1" applyFont="1" applyBorder="1" applyAlignment="1">
      <alignment vertical="center"/>
    </xf>
    <xf numFmtId="173" fontId="84" fillId="0" borderId="59" xfId="47" applyNumberFormat="1" applyFont="1" applyBorder="1" applyAlignment="1" quotePrefix="1">
      <alignment horizontal="right" vertical="center"/>
    </xf>
    <xf numFmtId="173" fontId="84" fillId="0" borderId="60" xfId="47" applyNumberFormat="1" applyFont="1" applyBorder="1" applyAlignment="1" quotePrefix="1">
      <alignment horizontal="right" vertical="center"/>
    </xf>
    <xf numFmtId="173" fontId="84" fillId="0" borderId="13" xfId="47" applyNumberFormat="1" applyFont="1" applyBorder="1" applyAlignment="1">
      <alignment vertical="center"/>
    </xf>
    <xf numFmtId="173" fontId="84" fillId="0" borderId="21" xfId="47" applyNumberFormat="1" applyFont="1" applyBorder="1" applyAlignment="1" quotePrefix="1">
      <alignment horizontal="right" vertical="center"/>
    </xf>
    <xf numFmtId="173" fontId="84" fillId="0" borderId="22" xfId="47" applyNumberFormat="1" applyFont="1" applyBorder="1" applyAlignment="1" quotePrefix="1">
      <alignment horizontal="right" vertical="center"/>
    </xf>
    <xf numFmtId="173" fontId="84" fillId="0" borderId="12" xfId="16" applyNumberFormat="1" applyFont="1" applyBorder="1" applyAlignment="1">
      <alignment vertical="center" wrapText="1"/>
      <protection/>
    </xf>
    <xf numFmtId="173" fontId="84" fillId="0" borderId="24" xfId="16" applyNumberFormat="1" applyFont="1" applyBorder="1" applyAlignment="1">
      <alignment horizontal="right" vertical="center" wrapText="1"/>
      <protection/>
    </xf>
    <xf numFmtId="173" fontId="84" fillId="0" borderId="24" xfId="16" applyNumberFormat="1" applyFont="1" applyBorder="1" applyAlignment="1">
      <alignment horizontal="right" vertical="center"/>
      <protection/>
    </xf>
    <xf numFmtId="173" fontId="86" fillId="0" borderId="25" xfId="16" applyNumberFormat="1" applyFont="1" applyBorder="1" applyAlignment="1">
      <alignment horizontal="right" vertical="center"/>
      <protection/>
    </xf>
    <xf numFmtId="0" fontId="84" fillId="0" borderId="130" xfId="16" applyFont="1" applyBorder="1" applyAlignment="1">
      <alignment vertical="center" wrapText="1"/>
      <protection/>
    </xf>
    <xf numFmtId="3" fontId="84" fillId="0" borderId="131" xfId="16" applyNumberFormat="1" applyFont="1" applyBorder="1" applyAlignment="1">
      <alignment horizontal="right" vertical="center" wrapText="1"/>
      <protection/>
    </xf>
    <xf numFmtId="0" fontId="84" fillId="0" borderId="131" xfId="16" applyFont="1" applyBorder="1" applyAlignment="1">
      <alignment vertical="center"/>
      <protection/>
    </xf>
    <xf numFmtId="0" fontId="84" fillId="0" borderId="132" xfId="16" applyFont="1" applyBorder="1" applyAlignment="1">
      <alignment vertical="center"/>
      <protection/>
    </xf>
    <xf numFmtId="0" fontId="78" fillId="0" borderId="133" xfId="16" applyFont="1" applyBorder="1" applyAlignment="1">
      <alignment vertical="center" wrapText="1"/>
      <protection/>
    </xf>
    <xf numFmtId="173" fontId="78" fillId="0" borderId="134" xfId="16" applyNumberFormat="1" applyFont="1" applyFill="1" applyBorder="1" applyAlignment="1">
      <alignment horizontal="right" vertical="center"/>
      <protection/>
    </xf>
    <xf numFmtId="0" fontId="78" fillId="0" borderId="53" xfId="16" applyFont="1" applyBorder="1" applyAlignment="1">
      <alignment vertical="center" wrapText="1"/>
      <protection/>
    </xf>
    <xf numFmtId="173" fontId="78" fillId="0" borderId="18" xfId="16" applyNumberFormat="1" applyFont="1" applyFill="1" applyBorder="1" applyAlignment="1">
      <alignment horizontal="right" vertical="center"/>
      <protection/>
    </xf>
    <xf numFmtId="173" fontId="79" fillId="0" borderId="24" xfId="47" applyNumberFormat="1" applyFont="1" applyBorder="1" applyAlignment="1">
      <alignment vertical="center"/>
    </xf>
    <xf numFmtId="173" fontId="79" fillId="0" borderId="25" xfId="47" applyNumberFormat="1" applyFont="1" applyBorder="1" applyAlignment="1">
      <alignment vertical="center"/>
    </xf>
    <xf numFmtId="173" fontId="79" fillId="0" borderId="0" xfId="16" applyNumberFormat="1" applyFont="1" applyBorder="1" applyAlignment="1">
      <alignment horizontal="right" vertical="center"/>
      <protection/>
    </xf>
    <xf numFmtId="173" fontId="78" fillId="0" borderId="54" xfId="16" applyNumberFormat="1" applyFont="1" applyBorder="1" applyAlignment="1">
      <alignment horizontal="right" vertical="center"/>
      <protection/>
    </xf>
    <xf numFmtId="173" fontId="78" fillId="0" borderId="55" xfId="16" applyNumberFormat="1" applyFont="1" applyBorder="1" applyAlignment="1">
      <alignment horizontal="right" vertical="center"/>
      <protection/>
    </xf>
    <xf numFmtId="173" fontId="79" fillId="0" borderId="20" xfId="47" applyNumberFormat="1" applyFont="1" applyBorder="1" applyAlignment="1">
      <alignment horizontal="right" vertical="center"/>
    </xf>
    <xf numFmtId="0" fontId="89" fillId="0" borderId="66" xfId="16" applyFont="1" applyBorder="1" applyAlignment="1">
      <alignment vertical="center" wrapText="1"/>
      <protection/>
    </xf>
    <xf numFmtId="173" fontId="78" fillId="0" borderId="59" xfId="47" applyNumberFormat="1" applyFont="1" applyBorder="1" applyAlignment="1">
      <alignment horizontal="right" vertical="center"/>
    </xf>
    <xf numFmtId="173" fontId="78" fillId="0" borderId="60" xfId="47" applyNumberFormat="1" applyFont="1" applyBorder="1" applyAlignment="1">
      <alignment horizontal="right" vertical="center"/>
    </xf>
    <xf numFmtId="0" fontId="89" fillId="0" borderId="0" xfId="16" applyFont="1" applyBorder="1" applyAlignment="1">
      <alignment vertical="center" wrapText="1"/>
      <protection/>
    </xf>
    <xf numFmtId="0" fontId="89" fillId="0" borderId="135" xfId="16" applyFont="1" applyBorder="1" applyAlignment="1">
      <alignment vertical="center" wrapText="1"/>
      <protection/>
    </xf>
    <xf numFmtId="173" fontId="78" fillId="0" borderId="135" xfId="16" applyNumberFormat="1" applyFont="1" applyBorder="1" applyAlignment="1">
      <alignment horizontal="right" vertical="center"/>
      <protection/>
    </xf>
    <xf numFmtId="0" fontId="79" fillId="0" borderId="66" xfId="16" applyFont="1" applyFill="1" applyBorder="1" applyAlignment="1">
      <alignment vertical="center" wrapText="1"/>
      <protection/>
    </xf>
    <xf numFmtId="173" fontId="79" fillId="0" borderId="66" xfId="47" applyNumberFormat="1" applyFont="1" applyFill="1" applyBorder="1" applyAlignment="1">
      <alignment horizontal="right" vertical="center"/>
    </xf>
    <xf numFmtId="173" fontId="79" fillId="0" borderId="66" xfId="47" applyNumberFormat="1" applyFont="1" applyBorder="1" applyAlignment="1">
      <alignment horizontal="right" vertical="center"/>
    </xf>
    <xf numFmtId="173" fontId="78" fillId="0" borderId="11" xfId="47" applyNumberFormat="1" applyFont="1" applyFill="1" applyBorder="1" applyAlignment="1">
      <alignment horizontal="left" vertical="center" wrapText="1"/>
    </xf>
    <xf numFmtId="173" fontId="78" fillId="0" borderId="54" xfId="16" applyNumberFormat="1" applyFont="1" applyFill="1" applyBorder="1" applyAlignment="1">
      <alignment vertical="center" wrapText="1"/>
      <protection/>
    </xf>
    <xf numFmtId="173" fontId="78" fillId="0" borderId="55" xfId="16" applyNumberFormat="1" applyFont="1" applyFill="1" applyBorder="1" applyAlignment="1">
      <alignment vertical="center" wrapText="1"/>
      <protection/>
    </xf>
    <xf numFmtId="0" fontId="11" fillId="33" borderId="136" xfId="65" applyFont="1" applyFill="1" applyBorder="1" applyAlignment="1" applyProtection="1">
      <alignment horizontal="center" vertical="top" wrapText="1"/>
      <protection/>
    </xf>
    <xf numFmtId="176" fontId="15" fillId="33" borderId="136" xfId="16" applyNumberFormat="1" applyFont="1" applyFill="1" applyBorder="1" applyAlignment="1">
      <alignment horizontal="center" vertical="top" wrapText="1"/>
      <protection/>
    </xf>
    <xf numFmtId="0" fontId="11" fillId="33" borderId="137" xfId="65" applyFont="1" applyFill="1" applyBorder="1" applyAlignment="1" applyProtection="1">
      <alignment horizontal="center" vertical="top" wrapText="1"/>
      <protection/>
    </xf>
    <xf numFmtId="173" fontId="79" fillId="0" borderId="21" xfId="16" applyNumberFormat="1" applyFont="1" applyFill="1" applyBorder="1" applyAlignment="1">
      <alignment vertical="center"/>
      <protection/>
    </xf>
    <xf numFmtId="173" fontId="79" fillId="0" borderId="22" xfId="16" applyNumberFormat="1" applyFont="1" applyFill="1" applyBorder="1" applyAlignment="1">
      <alignment vertical="center"/>
      <protection/>
    </xf>
    <xf numFmtId="173" fontId="79" fillId="0" borderId="25" xfId="16" applyNumberFormat="1" applyFont="1" applyFill="1" applyBorder="1" applyAlignment="1">
      <alignment vertical="center"/>
      <protection/>
    </xf>
    <xf numFmtId="0" fontId="78" fillId="0" borderId="127" xfId="16" applyFont="1" applyFill="1" applyBorder="1" applyAlignment="1" quotePrefix="1">
      <alignment vertical="center" wrapText="1"/>
      <protection/>
    </xf>
    <xf numFmtId="173" fontId="78" fillId="0" borderId="128" xfId="16" applyNumberFormat="1" applyFont="1" applyFill="1" applyBorder="1" applyAlignment="1">
      <alignment vertical="center"/>
      <protection/>
    </xf>
    <xf numFmtId="173" fontId="78" fillId="0" borderId="129" xfId="16" applyNumberFormat="1" applyFont="1" applyFill="1" applyBorder="1" applyAlignment="1">
      <alignment vertical="center"/>
      <protection/>
    </xf>
    <xf numFmtId="0" fontId="78" fillId="0" borderId="13" xfId="16" applyFont="1" applyFill="1" applyBorder="1" applyAlignment="1" quotePrefix="1">
      <alignment vertical="center" wrapText="1"/>
      <protection/>
    </xf>
    <xf numFmtId="173" fontId="78" fillId="0" borderId="21" xfId="16" applyNumberFormat="1" applyFont="1" applyFill="1" applyBorder="1" applyAlignment="1">
      <alignment vertical="center"/>
      <protection/>
    </xf>
    <xf numFmtId="173" fontId="78" fillId="0" borderId="22" xfId="16" applyNumberFormat="1" applyFont="1" applyFill="1" applyBorder="1" applyAlignment="1">
      <alignment vertical="center"/>
      <protection/>
    </xf>
    <xf numFmtId="173" fontId="79" fillId="0" borderId="129" xfId="16" applyNumberFormat="1" applyFont="1" applyFill="1" applyBorder="1" applyAlignment="1">
      <alignment vertical="center"/>
      <protection/>
    </xf>
    <xf numFmtId="0" fontId="78" fillId="0" borderId="58" xfId="16" applyFont="1" applyFill="1" applyBorder="1" applyAlignment="1" quotePrefix="1">
      <alignment vertical="center" wrapText="1"/>
      <protection/>
    </xf>
    <xf numFmtId="0" fontId="85" fillId="0" borderId="0" xfId="16" applyFont="1" applyFill="1" applyAlignment="1">
      <alignment/>
      <protection/>
    </xf>
    <xf numFmtId="0" fontId="85" fillId="0" borderId="0" xfId="16" applyFont="1" applyFill="1" applyAlignment="1">
      <alignment wrapText="1"/>
      <protection/>
    </xf>
    <xf numFmtId="173" fontId="85" fillId="0" borderId="0" xfId="16" applyNumberFormat="1" applyFont="1" applyFill="1" applyAlignment="1">
      <alignment/>
      <protection/>
    </xf>
    <xf numFmtId="0" fontId="85" fillId="0" borderId="0" xfId="16" applyFont="1" applyFill="1" applyBorder="1" applyAlignment="1">
      <alignment/>
      <protection/>
    </xf>
    <xf numFmtId="173" fontId="78" fillId="0" borderId="10" xfId="47" applyNumberFormat="1" applyFont="1" applyFill="1" applyBorder="1" applyAlignment="1">
      <alignment horizontal="left" vertical="center" wrapText="1"/>
    </xf>
    <xf numFmtId="173" fontId="78" fillId="0" borderId="59" xfId="16" applyNumberFormat="1" applyFont="1" applyFill="1" applyBorder="1" applyAlignment="1" quotePrefix="1">
      <alignment horizontal="right" vertical="center" wrapText="1"/>
      <protection/>
    </xf>
    <xf numFmtId="173" fontId="78" fillId="0" borderId="54" xfId="16" applyNumberFormat="1" applyFont="1" applyFill="1" applyBorder="1" applyAlignment="1" quotePrefix="1">
      <alignment horizontal="right" vertical="center" wrapText="1"/>
      <protection/>
    </xf>
    <xf numFmtId="173" fontId="78" fillId="0" borderId="55" xfId="16" applyNumberFormat="1" applyFont="1" applyBorder="1" applyAlignment="1" quotePrefix="1">
      <alignment horizontal="right" vertical="center" wrapText="1"/>
      <protection/>
    </xf>
    <xf numFmtId="0" fontId="79" fillId="0" borderId="135" xfId="16" applyFont="1" applyFill="1" applyBorder="1" applyAlignment="1">
      <alignment vertical="center" wrapText="1"/>
      <protection/>
    </xf>
    <xf numFmtId="173" fontId="79" fillId="0" borderId="135" xfId="47" applyNumberFormat="1" applyFont="1" applyFill="1" applyBorder="1" applyAlignment="1">
      <alignment horizontal="right" vertical="center"/>
    </xf>
    <xf numFmtId="0" fontId="30" fillId="0" borderId="0" xfId="16" applyFont="1" applyAlignment="1">
      <alignment vertical="center" wrapText="1"/>
      <protection/>
    </xf>
    <xf numFmtId="173" fontId="30" fillId="0" borderId="0" xfId="16" applyNumberFormat="1" applyFont="1" applyAlignment="1">
      <alignment vertical="center" wrapText="1"/>
      <protection/>
    </xf>
    <xf numFmtId="173" fontId="9" fillId="0" borderId="0" xfId="16" applyNumberFormat="1" applyFont="1" applyAlignment="1">
      <alignment vertical="center" wrapText="1"/>
      <protection/>
    </xf>
    <xf numFmtId="173" fontId="78" fillId="0" borderId="15" xfId="16" applyNumberFormat="1" applyFont="1" applyFill="1" applyBorder="1" applyAlignment="1" quotePrefix="1">
      <alignment vertical="center" wrapText="1"/>
      <protection/>
    </xf>
    <xf numFmtId="173" fontId="78" fillId="0" borderId="29" xfId="16" applyNumberFormat="1" applyFont="1" applyFill="1" applyBorder="1" applyAlignment="1" quotePrefix="1">
      <alignment vertical="center" wrapText="1"/>
      <protection/>
    </xf>
    <xf numFmtId="0" fontId="78" fillId="0" borderId="16" xfId="16" applyFont="1" applyFill="1" applyBorder="1" applyAlignment="1" quotePrefix="1">
      <alignment vertical="center" wrapText="1"/>
      <protection/>
    </xf>
    <xf numFmtId="173" fontId="78" fillId="0" borderId="17" xfId="16" applyNumberFormat="1" applyFont="1" applyFill="1" applyBorder="1" applyAlignment="1" quotePrefix="1">
      <alignment vertical="center" wrapText="1"/>
      <protection/>
    </xf>
    <xf numFmtId="173" fontId="78" fillId="0" borderId="18" xfId="16" applyNumberFormat="1" applyFont="1" applyFill="1" applyBorder="1" applyAlignment="1" quotePrefix="1">
      <alignment vertical="center" wrapText="1"/>
      <protection/>
    </xf>
    <xf numFmtId="0" fontId="78" fillId="0" borderId="138" xfId="16" applyFont="1" applyFill="1" applyBorder="1" applyAlignment="1" quotePrefix="1">
      <alignment vertical="center" wrapText="1"/>
      <protection/>
    </xf>
    <xf numFmtId="173" fontId="78" fillId="0" borderId="138" xfId="16" applyNumberFormat="1" applyFont="1" applyFill="1" applyBorder="1" applyAlignment="1" quotePrefix="1">
      <alignment vertical="center" wrapText="1"/>
      <protection/>
    </xf>
    <xf numFmtId="173" fontId="78" fillId="0" borderId="14" xfId="16" applyNumberFormat="1" applyFont="1" applyBorder="1" applyAlignment="1">
      <alignment vertical="center" wrapText="1"/>
      <protection/>
    </xf>
    <xf numFmtId="173" fontId="78" fillId="0" borderId="54" xfId="16" applyNumberFormat="1" applyFont="1" applyBorder="1" applyAlignment="1">
      <alignment vertical="center" wrapText="1"/>
      <protection/>
    </xf>
    <xf numFmtId="173" fontId="78" fillId="0" borderId="55" xfId="16" applyNumberFormat="1" applyFont="1" applyBorder="1" applyAlignment="1">
      <alignment vertical="center" wrapText="1"/>
      <protection/>
    </xf>
    <xf numFmtId="0" fontId="78" fillId="0" borderId="12" xfId="16" applyFont="1" applyBorder="1" applyAlignment="1">
      <alignment vertical="center" wrapText="1"/>
      <protection/>
    </xf>
    <xf numFmtId="173" fontId="78" fillId="0" borderId="24" xfId="16" applyNumberFormat="1" applyFont="1" applyBorder="1" applyAlignment="1">
      <alignment vertical="center" wrapText="1"/>
      <protection/>
    </xf>
    <xf numFmtId="173" fontId="78" fillId="0" borderId="25" xfId="16" applyNumberFormat="1" applyFont="1" applyBorder="1" applyAlignment="1">
      <alignment vertical="center" wrapText="1"/>
      <protection/>
    </xf>
    <xf numFmtId="0" fontId="78" fillId="0" borderId="135" xfId="16" applyFont="1" applyBorder="1" applyAlignment="1" quotePrefix="1">
      <alignment vertical="center" wrapText="1"/>
      <protection/>
    </xf>
    <xf numFmtId="173" fontId="78" fillId="0" borderId="135" xfId="16" applyNumberFormat="1" applyFont="1" applyBorder="1" applyAlignment="1">
      <alignment vertical="center" wrapText="1"/>
      <protection/>
    </xf>
    <xf numFmtId="175" fontId="79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11" fillId="33" borderId="52" xfId="16" applyFont="1" applyFill="1" applyBorder="1" applyAlignment="1" applyProtection="1">
      <alignment horizontal="left" vertical="center" wrapText="1"/>
      <protection locked="0"/>
    </xf>
    <xf numFmtId="0" fontId="11" fillId="33" borderId="49" xfId="16" applyFont="1" applyFill="1" applyBorder="1" applyAlignment="1" applyProtection="1">
      <alignment horizontal="center" vertical="center" wrapText="1"/>
      <protection locked="0"/>
    </xf>
    <xf numFmtId="0" fontId="11" fillId="33" borderId="49" xfId="16" applyFont="1" applyFill="1" applyBorder="1" applyAlignment="1" applyProtection="1">
      <alignment horizontal="right" vertical="center" wrapText="1"/>
      <protection locked="0"/>
    </xf>
    <xf numFmtId="0" fontId="11" fillId="33" borderId="51" xfId="16" applyFont="1" applyFill="1" applyBorder="1" applyAlignment="1" applyProtection="1">
      <alignment horizontal="right" vertical="center" wrapText="1"/>
      <protection locked="0"/>
    </xf>
    <xf numFmtId="3" fontId="78" fillId="0" borderId="14" xfId="16" applyNumberFormat="1" applyFont="1" applyFill="1" applyBorder="1" applyAlignment="1" applyProtection="1">
      <alignment horizontal="right" vertical="center" wrapText="1"/>
      <protection locked="0"/>
    </xf>
    <xf numFmtId="10" fontId="78" fillId="0" borderId="14" xfId="16" applyNumberFormat="1" applyFont="1" applyFill="1" applyBorder="1" applyAlignment="1" applyProtection="1">
      <alignment horizontal="right" vertical="center"/>
      <protection locked="0"/>
    </xf>
    <xf numFmtId="14" fontId="78" fillId="0" borderId="14" xfId="16" applyNumberFormat="1" applyFont="1" applyFill="1" applyBorder="1" applyAlignment="1" applyProtection="1">
      <alignment horizontal="right" vertical="center" wrapText="1"/>
      <protection locked="0"/>
    </xf>
    <xf numFmtId="3" fontId="78" fillId="0" borderId="27" xfId="16" applyNumberFormat="1" applyFont="1" applyFill="1" applyBorder="1" applyAlignment="1" applyProtection="1">
      <alignment horizontal="right" vertical="center" wrapText="1"/>
      <protection locked="0"/>
    </xf>
    <xf numFmtId="3" fontId="78" fillId="0" borderId="15" xfId="16" applyNumberFormat="1" applyFont="1" applyFill="1" applyBorder="1" applyAlignment="1" applyProtection="1">
      <alignment horizontal="right" vertical="center" wrapText="1"/>
      <protection locked="0"/>
    </xf>
    <xf numFmtId="10" fontId="78" fillId="0" borderId="15" xfId="16" applyNumberFormat="1" applyFont="1" applyFill="1" applyBorder="1" applyAlignment="1" applyProtection="1">
      <alignment horizontal="right" vertical="center"/>
      <protection locked="0"/>
    </xf>
    <xf numFmtId="14" fontId="78" fillId="0" borderId="15" xfId="16" applyNumberFormat="1" applyFont="1" applyFill="1" applyBorder="1" applyAlignment="1" applyProtection="1">
      <alignment horizontal="right" vertical="center" wrapText="1"/>
      <protection locked="0"/>
    </xf>
    <xf numFmtId="3" fontId="78" fillId="0" borderId="29" xfId="16" applyNumberFormat="1" applyFont="1" applyFill="1" applyBorder="1" applyAlignment="1" applyProtection="1">
      <alignment horizontal="right" vertical="center" wrapText="1"/>
      <protection locked="0"/>
    </xf>
    <xf numFmtId="3" fontId="78" fillId="0" borderId="139" xfId="16" applyNumberFormat="1" applyFont="1" applyFill="1" applyBorder="1" applyAlignment="1" applyProtection="1">
      <alignment horizontal="right" vertical="center" wrapText="1"/>
      <protection locked="0"/>
    </xf>
    <xf numFmtId="10" fontId="78" fillId="0" borderId="139" xfId="16" applyNumberFormat="1" applyFont="1" applyFill="1" applyBorder="1" applyAlignment="1" applyProtection="1">
      <alignment horizontal="right" vertical="center"/>
      <protection locked="0"/>
    </xf>
    <xf numFmtId="0" fontId="78" fillId="0" borderId="139" xfId="16" applyFont="1" applyFill="1" applyBorder="1" applyAlignment="1" applyProtection="1">
      <alignment horizontal="right" vertical="center" wrapText="1"/>
      <protection locked="0"/>
    </xf>
    <xf numFmtId="14" fontId="78" fillId="0" borderId="139" xfId="16" applyNumberFormat="1" applyFont="1" applyFill="1" applyBorder="1" applyAlignment="1" applyProtection="1">
      <alignment horizontal="right" vertical="center" wrapText="1"/>
      <protection locked="0"/>
    </xf>
    <xf numFmtId="3" fontId="78" fillId="0" borderId="140" xfId="16" applyNumberFormat="1" applyFont="1" applyFill="1" applyBorder="1" applyAlignment="1" applyProtection="1">
      <alignment horizontal="right" vertical="center" wrapText="1"/>
      <protection locked="0"/>
    </xf>
    <xf numFmtId="3" fontId="85" fillId="0" borderId="0" xfId="0" applyNumberFormat="1" applyFont="1" applyAlignment="1">
      <alignment vertical="center"/>
    </xf>
    <xf numFmtId="0" fontId="79" fillId="0" borderId="13" xfId="16" applyFont="1" applyBorder="1" applyAlignment="1" quotePrefix="1">
      <alignment vertical="center" wrapText="1"/>
      <protection/>
    </xf>
    <xf numFmtId="173" fontId="79" fillId="0" borderId="21" xfId="16" applyNumberFormat="1" applyFont="1" applyBorder="1" applyAlignment="1">
      <alignment horizontal="right" vertical="center"/>
      <protection/>
    </xf>
    <xf numFmtId="173" fontId="79" fillId="0" borderId="22" xfId="16" applyNumberFormat="1" applyFont="1" applyBorder="1" applyAlignment="1">
      <alignment horizontal="right" vertical="center"/>
      <protection/>
    </xf>
    <xf numFmtId="0" fontId="78" fillId="0" borderId="127" xfId="16" applyFont="1" applyBorder="1" applyAlignment="1" quotePrefix="1">
      <alignment vertical="center" wrapText="1"/>
      <protection/>
    </xf>
    <xf numFmtId="173" fontId="78" fillId="0" borderId="128" xfId="16" applyNumberFormat="1" applyFont="1" applyBorder="1" applyAlignment="1">
      <alignment horizontal="right" vertical="center"/>
      <protection/>
    </xf>
    <xf numFmtId="173" fontId="78" fillId="0" borderId="129" xfId="16" applyNumberFormat="1" applyFont="1" applyBorder="1" applyAlignment="1">
      <alignment horizontal="right" vertical="center"/>
      <protection/>
    </xf>
    <xf numFmtId="0" fontId="78" fillId="0" borderId="13" xfId="16" applyFont="1" applyBorder="1" applyAlignment="1" quotePrefix="1">
      <alignment vertical="center" wrapText="1"/>
      <protection/>
    </xf>
    <xf numFmtId="173" fontId="78" fillId="0" borderId="22" xfId="16" applyNumberFormat="1" applyFont="1" applyBorder="1" applyAlignment="1">
      <alignment horizontal="right" vertical="center"/>
      <protection/>
    </xf>
    <xf numFmtId="14" fontId="11" fillId="33" borderId="141" xfId="16" applyNumberFormat="1" applyFont="1" applyFill="1" applyBorder="1" applyAlignment="1">
      <alignment horizontal="left" vertical="center" wrapText="1"/>
      <protection/>
    </xf>
    <xf numFmtId="0" fontId="79" fillId="0" borderId="0" xfId="16" applyFont="1" applyFill="1" applyBorder="1" applyAlignment="1" applyProtection="1">
      <alignment horizontal="center" vertical="center" wrapText="1"/>
      <protection locked="0"/>
    </xf>
    <xf numFmtId="175" fontId="78" fillId="0" borderId="12" xfId="16" applyNumberFormat="1" applyFont="1" applyFill="1" applyBorder="1" applyAlignment="1" applyProtection="1" quotePrefix="1">
      <alignment horizontal="left" vertical="center" wrapText="1"/>
      <protection locked="0"/>
    </xf>
    <xf numFmtId="3" fontId="78" fillId="0" borderId="24" xfId="16" applyNumberFormat="1" applyFont="1" applyFill="1" applyBorder="1" applyAlignment="1" applyProtection="1">
      <alignment vertical="center"/>
      <protection locked="0"/>
    </xf>
    <xf numFmtId="0" fontId="78" fillId="0" borderId="24" xfId="16" applyFont="1" applyFill="1" applyBorder="1" applyAlignment="1" applyProtection="1">
      <alignment horizontal="center" vertical="center"/>
      <protection locked="0"/>
    </xf>
    <xf numFmtId="0" fontId="78" fillId="0" borderId="24" xfId="16" applyFont="1" applyFill="1" applyBorder="1" applyAlignment="1" applyProtection="1">
      <alignment horizontal="right" vertical="center"/>
      <protection locked="0"/>
    </xf>
    <xf numFmtId="173" fontId="78" fillId="0" borderId="25" xfId="16" applyNumberFormat="1" applyFont="1" applyFill="1" applyBorder="1" applyAlignment="1" applyProtection="1">
      <alignment horizontal="right" vertical="center"/>
      <protection locked="0"/>
    </xf>
    <xf numFmtId="173" fontId="79" fillId="0" borderId="23" xfId="16" applyNumberFormat="1" applyFont="1" applyFill="1" applyBorder="1" applyAlignment="1" applyProtection="1">
      <alignment vertical="center"/>
      <protection locked="0"/>
    </xf>
    <xf numFmtId="0" fontId="78" fillId="0" borderId="24" xfId="16" applyFont="1" applyFill="1" applyBorder="1" applyAlignment="1" applyProtection="1">
      <alignment horizontal="left" vertical="center"/>
      <protection locked="0"/>
    </xf>
    <xf numFmtId="200" fontId="78" fillId="0" borderId="24" xfId="16" applyNumberFormat="1" applyFont="1" applyFill="1" applyBorder="1" applyAlignment="1" applyProtection="1">
      <alignment horizontal="right" vertical="center"/>
      <protection locked="0"/>
    </xf>
    <xf numFmtId="173" fontId="79" fillId="0" borderId="21" xfId="47" applyNumberFormat="1" applyFont="1" applyBorder="1" applyAlignment="1">
      <alignment vertical="center"/>
    </xf>
    <xf numFmtId="173" fontId="79" fillId="0" borderId="22" xfId="47" applyNumberFormat="1" applyFont="1" applyBorder="1" applyAlignment="1">
      <alignment vertical="center"/>
    </xf>
    <xf numFmtId="175" fontId="78" fillId="0" borderId="58" xfId="16" applyNumberFormat="1" applyFont="1" applyFill="1" applyBorder="1" applyAlignment="1" applyProtection="1" quotePrefix="1">
      <alignment vertical="center" wrapText="1"/>
      <protection locked="0"/>
    </xf>
    <xf numFmtId="175" fontId="78" fillId="0" borderId="133" xfId="16" applyNumberFormat="1" applyFont="1" applyFill="1" applyBorder="1" applyAlignment="1" applyProtection="1" quotePrefix="1">
      <alignment vertical="center" wrapText="1"/>
      <protection locked="0"/>
    </xf>
    <xf numFmtId="173" fontId="78" fillId="0" borderId="61" xfId="47" applyNumberFormat="1" applyFont="1" applyBorder="1" applyAlignment="1">
      <alignment horizontal="right" vertical="center"/>
    </xf>
    <xf numFmtId="173" fontId="78" fillId="0" borderId="134" xfId="47" applyNumberFormat="1" applyFont="1" applyBorder="1" applyAlignment="1">
      <alignment horizontal="right" vertical="center"/>
    </xf>
    <xf numFmtId="173" fontId="78" fillId="0" borderId="15" xfId="47" applyNumberFormat="1" applyFont="1" applyBorder="1" applyAlignment="1">
      <alignment horizontal="right" vertical="center"/>
    </xf>
    <xf numFmtId="173" fontId="78" fillId="0" borderId="29" xfId="47" applyNumberFormat="1" applyFont="1" applyBorder="1" applyAlignment="1">
      <alignment horizontal="right" vertical="center"/>
    </xf>
    <xf numFmtId="175" fontId="78" fillId="0" borderId="13" xfId="16" applyNumberFormat="1" applyFont="1" applyFill="1" applyBorder="1" applyAlignment="1" applyProtection="1" quotePrefix="1">
      <alignment vertical="center" wrapText="1"/>
      <protection locked="0"/>
    </xf>
    <xf numFmtId="173" fontId="78" fillId="0" borderId="21" xfId="47" applyNumberFormat="1" applyFont="1" applyBorder="1" applyAlignment="1">
      <alignment horizontal="right" vertical="center"/>
    </xf>
    <xf numFmtId="173" fontId="78" fillId="0" borderId="22" xfId="47" applyNumberFormat="1" applyFont="1" applyBorder="1" applyAlignment="1">
      <alignment horizontal="right" vertical="center"/>
    </xf>
    <xf numFmtId="0" fontId="78" fillId="0" borderId="135" xfId="16" applyFont="1" applyBorder="1" applyAlignment="1">
      <alignment vertical="center" wrapText="1"/>
      <protection/>
    </xf>
    <xf numFmtId="3" fontId="78" fillId="0" borderId="135" xfId="16" applyNumberFormat="1" applyFont="1" applyBorder="1" applyAlignment="1">
      <alignment vertical="center" wrapText="1"/>
      <protection/>
    </xf>
    <xf numFmtId="173" fontId="78" fillId="0" borderId="24" xfId="47" applyNumberFormat="1" applyFont="1" applyBorder="1" applyAlignment="1">
      <alignment horizontal="right" vertical="center"/>
    </xf>
    <xf numFmtId="173" fontId="78" fillId="0" borderId="25" xfId="47" applyNumberFormat="1" applyFont="1" applyBorder="1" applyAlignment="1">
      <alignment horizontal="right" vertical="center"/>
    </xf>
    <xf numFmtId="173" fontId="78" fillId="0" borderId="17" xfId="47" applyNumberFormat="1" applyFont="1" applyBorder="1" applyAlignment="1">
      <alignment horizontal="right" vertical="center"/>
    </xf>
    <xf numFmtId="173" fontId="78" fillId="0" borderId="18" xfId="47" applyNumberFormat="1" applyFont="1" applyBorder="1" applyAlignment="1">
      <alignment horizontal="right" vertical="center"/>
    </xf>
    <xf numFmtId="0" fontId="79" fillId="0" borderId="135" xfId="16" applyFont="1" applyBorder="1" applyAlignment="1">
      <alignment vertical="center" wrapText="1"/>
      <protection/>
    </xf>
    <xf numFmtId="173" fontId="79" fillId="0" borderId="135" xfId="16" applyNumberFormat="1" applyFont="1" applyBorder="1" applyAlignment="1">
      <alignment vertical="center"/>
      <protection/>
    </xf>
    <xf numFmtId="173" fontId="78" fillId="0" borderId="61" xfId="16" applyNumberFormat="1" applyFont="1" applyBorder="1" applyAlignment="1">
      <alignment vertical="center" wrapText="1"/>
      <protection/>
    </xf>
    <xf numFmtId="173" fontId="78" fillId="0" borderId="134" xfId="16" applyNumberFormat="1" applyFont="1" applyBorder="1" applyAlignment="1">
      <alignment vertical="center" wrapText="1"/>
      <protection/>
    </xf>
    <xf numFmtId="0" fontId="78" fillId="0" borderId="127" xfId="16" applyFont="1" applyBorder="1" applyAlignment="1">
      <alignment vertical="center" wrapText="1"/>
      <protection/>
    </xf>
    <xf numFmtId="173" fontId="78" fillId="0" borderId="128" xfId="16" applyNumberFormat="1" applyFont="1" applyBorder="1" applyAlignment="1">
      <alignment vertical="center" wrapText="1"/>
      <protection/>
    </xf>
    <xf numFmtId="173" fontId="78" fillId="0" borderId="129" xfId="16" applyNumberFormat="1" applyFont="1" applyBorder="1" applyAlignment="1">
      <alignment vertical="center" wrapText="1"/>
      <protection/>
    </xf>
    <xf numFmtId="0" fontId="78" fillId="0" borderId="13" xfId="16" applyFont="1" applyBorder="1" applyAlignment="1">
      <alignment vertical="center" wrapText="1"/>
      <protection/>
    </xf>
    <xf numFmtId="173" fontId="78" fillId="0" borderId="21" xfId="16" applyNumberFormat="1" applyFont="1" applyBorder="1" applyAlignment="1">
      <alignment vertical="center" wrapText="1"/>
      <protection/>
    </xf>
    <xf numFmtId="173" fontId="78" fillId="0" borderId="22" xfId="16" applyNumberFormat="1" applyFont="1" applyBorder="1" applyAlignment="1">
      <alignment vertical="center" wrapText="1"/>
      <protection/>
    </xf>
    <xf numFmtId="0" fontId="79" fillId="0" borderId="12" xfId="16" applyFont="1" applyBorder="1" applyAlignment="1" quotePrefix="1">
      <alignment vertical="center" wrapText="1"/>
      <protection/>
    </xf>
    <xf numFmtId="175" fontId="78" fillId="0" borderId="12" xfId="16" applyNumberFormat="1" applyFont="1" applyFill="1" applyBorder="1" applyAlignment="1" applyProtection="1">
      <alignment vertical="center" wrapText="1"/>
      <protection locked="0"/>
    </xf>
    <xf numFmtId="173" fontId="78" fillId="0" borderId="128" xfId="16" applyNumberFormat="1" applyFont="1" applyFill="1" applyBorder="1" applyAlignment="1">
      <alignment horizontal="right" vertical="center"/>
      <protection/>
    </xf>
    <xf numFmtId="173" fontId="79" fillId="0" borderId="23" xfId="16" applyNumberFormat="1" applyFont="1" applyFill="1" applyBorder="1" applyAlignment="1">
      <alignment horizontal="right" vertical="center"/>
      <protection/>
    </xf>
    <xf numFmtId="0" fontId="11" fillId="33" borderId="49" xfId="16" applyFont="1" applyFill="1" applyBorder="1" applyAlignment="1">
      <alignment horizontal="center" vertical="top" wrapText="1"/>
      <protection/>
    </xf>
    <xf numFmtId="0" fontId="11" fillId="33" borderId="51" xfId="16" applyFont="1" applyFill="1" applyBorder="1" applyAlignment="1">
      <alignment horizontal="center" vertical="top" wrapText="1"/>
      <protection/>
    </xf>
    <xf numFmtId="0" fontId="84" fillId="0" borderId="10" xfId="16" applyFont="1" applyBorder="1" applyAlignment="1">
      <alignment vertical="center" wrapText="1"/>
      <protection/>
    </xf>
    <xf numFmtId="173" fontId="84" fillId="0" borderId="14" xfId="16" applyNumberFormat="1" applyFont="1" applyBorder="1" applyAlignment="1">
      <alignment horizontal="right" vertical="center"/>
      <protection/>
    </xf>
    <xf numFmtId="173" fontId="86" fillId="0" borderId="27" xfId="16" applyNumberFormat="1" applyFont="1" applyFill="1" applyBorder="1" applyAlignment="1">
      <alignment vertical="center"/>
      <protection/>
    </xf>
    <xf numFmtId="0" fontId="84" fillId="0" borderId="11" xfId="16" applyFont="1" applyBorder="1" applyAlignment="1" quotePrefix="1">
      <alignment horizontal="left" vertical="center" wrapText="1"/>
      <protection/>
    </xf>
    <xf numFmtId="173" fontId="84" fillId="0" borderId="15" xfId="16" applyNumberFormat="1" applyFont="1" applyBorder="1" applyAlignment="1">
      <alignment horizontal="right" vertical="center"/>
      <protection/>
    </xf>
    <xf numFmtId="173" fontId="86" fillId="0" borderId="29" xfId="16" applyNumberFormat="1" applyFont="1" applyFill="1" applyBorder="1" applyAlignment="1">
      <alignment vertical="center"/>
      <protection/>
    </xf>
    <xf numFmtId="0" fontId="84" fillId="0" borderId="11" xfId="16" applyFont="1" applyFill="1" applyBorder="1" applyAlignment="1" quotePrefix="1">
      <alignment vertical="center" wrapText="1"/>
      <protection/>
    </xf>
    <xf numFmtId="0" fontId="84" fillId="0" borderId="11" xfId="16" applyFont="1" applyBorder="1" applyAlignment="1" quotePrefix="1">
      <alignment vertical="center" wrapText="1"/>
      <protection/>
    </xf>
    <xf numFmtId="0" fontId="84" fillId="0" borderId="53" xfId="16" applyFont="1" applyBorder="1" applyAlignment="1" quotePrefix="1">
      <alignment vertical="center" wrapText="1"/>
      <protection/>
    </xf>
    <xf numFmtId="173" fontId="84" fillId="0" borderId="54" xfId="16" applyNumberFormat="1" applyFont="1" applyBorder="1" applyAlignment="1">
      <alignment horizontal="right" vertical="center"/>
      <protection/>
    </xf>
    <xf numFmtId="173" fontId="86" fillId="0" borderId="55" xfId="16" applyNumberFormat="1" applyFont="1" applyFill="1" applyBorder="1" applyAlignment="1">
      <alignment vertical="center"/>
      <protection/>
    </xf>
    <xf numFmtId="173" fontId="86" fillId="0" borderId="24" xfId="16" applyNumberFormat="1" applyFont="1" applyBorder="1" applyAlignment="1">
      <alignment horizontal="right" vertical="center"/>
      <protection/>
    </xf>
    <xf numFmtId="0" fontId="84" fillId="0" borderId="0" xfId="16" applyFont="1" applyBorder="1" applyAlignment="1" quotePrefix="1">
      <alignment vertical="center" wrapText="1"/>
      <protection/>
    </xf>
    <xf numFmtId="173" fontId="86" fillId="0" borderId="0" xfId="16" applyNumberFormat="1" applyFont="1" applyBorder="1" applyAlignment="1">
      <alignment horizontal="right" vertical="center"/>
      <protection/>
    </xf>
    <xf numFmtId="173" fontId="84" fillId="0" borderId="0" xfId="16" applyNumberFormat="1" applyFont="1" applyBorder="1" applyAlignment="1">
      <alignment horizontal="right" vertical="center"/>
      <protection/>
    </xf>
    <xf numFmtId="0" fontId="84" fillId="0" borderId="0" xfId="16" applyFont="1" applyBorder="1" applyAlignment="1">
      <alignment vertical="center"/>
      <protection/>
    </xf>
    <xf numFmtId="173" fontId="86" fillId="0" borderId="0" xfId="16" applyNumberFormat="1" applyFont="1" applyFill="1" applyBorder="1" applyAlignment="1">
      <alignment vertical="center"/>
      <protection/>
    </xf>
    <xf numFmtId="173" fontId="85" fillId="0" borderId="0" xfId="16" applyNumberFormat="1" applyFont="1" applyBorder="1" applyAlignment="1">
      <alignment vertical="center" wrapText="1"/>
      <protection/>
    </xf>
    <xf numFmtId="0" fontId="84" fillId="0" borderId="138" xfId="16" applyFont="1" applyBorder="1" applyAlignment="1" quotePrefix="1">
      <alignment vertical="center" wrapText="1"/>
      <protection/>
    </xf>
    <xf numFmtId="173" fontId="86" fillId="0" borderId="138" xfId="16" applyNumberFormat="1" applyFont="1" applyBorder="1" applyAlignment="1">
      <alignment horizontal="right" vertical="center"/>
      <protection/>
    </xf>
    <xf numFmtId="173" fontId="84" fillId="0" borderId="138" xfId="16" applyNumberFormat="1" applyFont="1" applyBorder="1" applyAlignment="1">
      <alignment horizontal="right" vertical="center"/>
      <protection/>
    </xf>
    <xf numFmtId="0" fontId="84" fillId="0" borderId="138" xfId="16" applyFont="1" applyBorder="1" applyAlignment="1">
      <alignment vertical="center"/>
      <protection/>
    </xf>
    <xf numFmtId="173" fontId="86" fillId="0" borderId="138" xfId="16" applyNumberFormat="1" applyFont="1" applyFill="1" applyBorder="1" applyAlignment="1">
      <alignment vertical="center"/>
      <protection/>
    </xf>
    <xf numFmtId="0" fontId="84" fillId="0" borderId="53" xfId="16" applyFont="1" applyFill="1" applyBorder="1" applyAlignment="1" quotePrefix="1">
      <alignment vertical="center" wrapText="1"/>
      <protection/>
    </xf>
    <xf numFmtId="0" fontId="86" fillId="0" borderId="12" xfId="16" applyFont="1" applyBorder="1" applyAlignment="1" quotePrefix="1">
      <alignment vertical="center" wrapText="1"/>
      <protection/>
    </xf>
    <xf numFmtId="0" fontId="90" fillId="33" borderId="52" xfId="16" applyFont="1" applyFill="1" applyBorder="1" applyAlignment="1">
      <alignment vertical="center"/>
      <protection/>
    </xf>
    <xf numFmtId="173" fontId="84" fillId="0" borderId="58" xfId="16" applyNumberFormat="1" applyFont="1" applyBorder="1" applyAlignment="1">
      <alignment vertical="center" wrapText="1"/>
      <protection/>
    </xf>
    <xf numFmtId="173" fontId="84" fillId="0" borderId="60" xfId="16" applyNumberFormat="1" applyFont="1" applyBorder="1" applyAlignment="1">
      <alignment horizontal="right" vertical="center" wrapText="1"/>
      <protection/>
    </xf>
    <xf numFmtId="173" fontId="84" fillId="0" borderId="16" xfId="16" applyNumberFormat="1" applyFont="1" applyBorder="1" applyAlignment="1">
      <alignment vertical="center" wrapText="1"/>
      <protection/>
    </xf>
    <xf numFmtId="173" fontId="84" fillId="0" borderId="18" xfId="16" applyNumberFormat="1" applyFont="1" applyBorder="1" applyAlignment="1">
      <alignment horizontal="right" vertical="center" wrapText="1"/>
      <protection/>
    </xf>
    <xf numFmtId="173" fontId="78" fillId="0" borderId="59" xfId="16" applyNumberFormat="1" applyFont="1" applyFill="1" applyBorder="1" applyAlignment="1" quotePrefix="1">
      <alignment vertical="center" wrapText="1"/>
      <protection/>
    </xf>
    <xf numFmtId="173" fontId="78" fillId="0" borderId="60" xfId="16" applyNumberFormat="1" applyFont="1" applyFill="1" applyBorder="1" applyAlignment="1" quotePrefix="1">
      <alignment vertical="center" wrapText="1"/>
      <protection/>
    </xf>
    <xf numFmtId="0" fontId="17" fillId="0" borderId="0" xfId="0" applyFont="1" applyFill="1" applyBorder="1" applyAlignment="1">
      <alignment/>
    </xf>
    <xf numFmtId="173" fontId="78" fillId="0" borderId="27" xfId="16" applyNumberFormat="1" applyFont="1" applyFill="1" applyBorder="1" applyAlignment="1">
      <alignment vertical="center" wrapText="1"/>
      <protection/>
    </xf>
    <xf numFmtId="173" fontId="78" fillId="0" borderId="29" xfId="16" applyNumberFormat="1" applyFont="1" applyFill="1" applyBorder="1" applyAlignment="1">
      <alignment vertical="center" wrapText="1"/>
      <protection/>
    </xf>
    <xf numFmtId="173" fontId="79" fillId="0" borderId="59" xfId="51" applyNumberFormat="1" applyFont="1" applyBorder="1" applyAlignment="1">
      <alignment vertical="center"/>
    </xf>
    <xf numFmtId="173" fontId="79" fillId="0" borderId="60" xfId="51" applyNumberFormat="1" applyFont="1" applyFill="1" applyBorder="1" applyAlignment="1">
      <alignment vertical="center"/>
    </xf>
    <xf numFmtId="173" fontId="79" fillId="0" borderId="17" xfId="51" applyNumberFormat="1" applyFont="1" applyBorder="1" applyAlignment="1">
      <alignment vertical="center"/>
    </xf>
    <xf numFmtId="173" fontId="79" fillId="0" borderId="18" xfId="51" applyNumberFormat="1" applyFont="1" applyFill="1" applyBorder="1" applyAlignment="1">
      <alignment vertical="center"/>
    </xf>
    <xf numFmtId="173" fontId="79" fillId="0" borderId="14" xfId="16" applyNumberFormat="1" applyFont="1" applyFill="1" applyBorder="1" applyAlignment="1">
      <alignment vertical="center" wrapText="1"/>
      <protection/>
    </xf>
    <xf numFmtId="173" fontId="79" fillId="0" borderId="27" xfId="16" applyNumberFormat="1" applyFont="1" applyFill="1" applyBorder="1" applyAlignment="1">
      <alignment vertical="center" wrapText="1"/>
      <protection/>
    </xf>
    <xf numFmtId="173" fontId="78" fillId="0" borderId="25" xfId="16" applyNumberFormat="1" applyFont="1" applyFill="1" applyBorder="1" applyAlignment="1">
      <alignment vertical="center" wrapText="1"/>
      <protection/>
    </xf>
    <xf numFmtId="173" fontId="84" fillId="0" borderId="12" xfId="16" applyNumberFormat="1" applyFont="1" applyFill="1" applyBorder="1" applyAlignment="1">
      <alignment vertical="center" wrapText="1"/>
      <protection/>
    </xf>
    <xf numFmtId="0" fontId="11" fillId="33" borderId="142" xfId="16" applyFont="1" applyFill="1" applyBorder="1" applyAlignment="1">
      <alignment vertical="center" wrapText="1"/>
      <protection/>
    </xf>
    <xf numFmtId="0" fontId="11" fillId="33" borderId="136" xfId="65" applyFont="1" applyFill="1" applyBorder="1" applyAlignment="1" applyProtection="1">
      <alignment horizontal="center" vertical="center" wrapText="1"/>
      <protection/>
    </xf>
    <xf numFmtId="0" fontId="11" fillId="33" borderId="143" xfId="65" applyFont="1" applyFill="1" applyBorder="1" applyAlignment="1" applyProtection="1">
      <alignment horizontal="center" vertical="center" wrapText="1"/>
      <protection/>
    </xf>
    <xf numFmtId="0" fontId="11" fillId="33" borderId="144" xfId="65" applyFont="1" applyFill="1" applyBorder="1" applyAlignment="1" applyProtection="1">
      <alignment horizontal="center" vertical="center" wrapText="1"/>
      <protection/>
    </xf>
    <xf numFmtId="173" fontId="78" fillId="0" borderId="59" xfId="47" applyNumberFormat="1" applyFont="1" applyFill="1" applyBorder="1" applyAlignment="1">
      <alignment horizontal="right" vertical="center"/>
    </xf>
    <xf numFmtId="173" fontId="78" fillId="0" borderId="60" xfId="47" applyNumberFormat="1" applyFont="1" applyFill="1" applyBorder="1" applyAlignment="1">
      <alignment horizontal="right" vertical="center"/>
    </xf>
    <xf numFmtId="173" fontId="78" fillId="0" borderId="17" xfId="47" applyNumberFormat="1" applyFont="1" applyFill="1" applyBorder="1" applyAlignment="1">
      <alignment horizontal="right" vertical="center"/>
    </xf>
    <xf numFmtId="173" fontId="78" fillId="0" borderId="18" xfId="47" applyNumberFormat="1" applyFont="1" applyFill="1" applyBorder="1" applyAlignment="1">
      <alignment horizontal="right" vertical="center"/>
    </xf>
    <xf numFmtId="3" fontId="78" fillId="0" borderId="14" xfId="16" applyNumberFormat="1" applyFont="1" applyFill="1" applyBorder="1" applyAlignment="1">
      <alignment horizontal="right" vertical="center"/>
      <protection/>
    </xf>
    <xf numFmtId="180" fontId="78" fillId="0" borderId="14" xfId="16" applyNumberFormat="1" applyFont="1" applyFill="1" applyBorder="1" applyAlignment="1" applyProtection="1">
      <alignment horizontal="right" vertical="center"/>
      <protection locked="0"/>
    </xf>
    <xf numFmtId="3" fontId="78" fillId="0" borderId="27" xfId="16" applyNumberFormat="1" applyFont="1" applyFill="1" applyBorder="1" applyAlignment="1" applyProtection="1">
      <alignment vertical="center"/>
      <protection locked="0"/>
    </xf>
    <xf numFmtId="49" fontId="86" fillId="0" borderId="13" xfId="16" applyNumberFormat="1" applyFont="1" applyFill="1" applyBorder="1" applyAlignment="1">
      <alignment horizontal="left" vertical="center" wrapText="1"/>
      <protection/>
    </xf>
    <xf numFmtId="3" fontId="86" fillId="0" borderId="21" xfId="16" applyNumberFormat="1" applyFont="1" applyFill="1" applyBorder="1" applyAlignment="1" applyProtection="1">
      <alignment horizontal="right" vertical="center" wrapText="1"/>
      <protection locked="0"/>
    </xf>
    <xf numFmtId="0" fontId="86" fillId="0" borderId="21" xfId="16" applyFont="1" applyFill="1" applyBorder="1" applyAlignment="1" applyProtection="1">
      <alignment horizontal="right" vertical="center" wrapText="1"/>
      <protection locked="0"/>
    </xf>
    <xf numFmtId="3" fontId="86" fillId="0" borderId="22" xfId="16" applyNumberFormat="1" applyFont="1" applyFill="1" applyBorder="1" applyAlignment="1" applyProtection="1">
      <alignment horizontal="right" vertical="center" wrapText="1"/>
      <protection locked="0"/>
    </xf>
    <xf numFmtId="49" fontId="84" fillId="0" borderId="133" xfId="16" applyNumberFormat="1" applyFont="1" applyFill="1" applyBorder="1" applyAlignment="1">
      <alignment horizontal="left" vertical="center" wrapText="1"/>
      <protection/>
    </xf>
    <xf numFmtId="3" fontId="84" fillId="0" borderId="61" xfId="16" applyNumberFormat="1" applyFont="1" applyFill="1" applyBorder="1" applyAlignment="1" applyProtection="1">
      <alignment horizontal="right" vertical="center" wrapText="1"/>
      <protection locked="0"/>
    </xf>
    <xf numFmtId="10" fontId="84" fillId="0" borderId="61" xfId="16" applyNumberFormat="1" applyFont="1" applyFill="1" applyBorder="1" applyAlignment="1" applyProtection="1">
      <alignment horizontal="right" vertical="center" wrapText="1"/>
      <protection locked="0"/>
    </xf>
    <xf numFmtId="10" fontId="84" fillId="0" borderId="15" xfId="16" applyNumberFormat="1" applyFont="1" applyFill="1" applyBorder="1" applyAlignment="1" applyProtection="1">
      <alignment horizontal="right" vertical="center"/>
      <protection locked="0"/>
    </xf>
    <xf numFmtId="14" fontId="84" fillId="0" borderId="59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60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15" xfId="16" applyNumberFormat="1" applyFont="1" applyFill="1" applyBorder="1" applyAlignment="1" applyProtection="1">
      <alignment horizontal="right" vertical="center" wrapText="1"/>
      <protection locked="0"/>
    </xf>
    <xf numFmtId="10" fontId="84" fillId="0" borderId="15" xfId="16" applyNumberFormat="1" applyFont="1" applyFill="1" applyBorder="1" applyAlignment="1" applyProtection="1">
      <alignment horizontal="right" vertical="center" wrapText="1"/>
      <protection locked="0"/>
    </xf>
    <xf numFmtId="14" fontId="84" fillId="0" borderId="15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29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17" xfId="16" applyNumberFormat="1" applyFont="1" applyFill="1" applyBorder="1" applyAlignment="1" applyProtection="1">
      <alignment horizontal="right" vertical="center" wrapText="1"/>
      <protection locked="0"/>
    </xf>
    <xf numFmtId="180" fontId="84" fillId="0" borderId="17" xfId="16" applyNumberFormat="1" applyFont="1" applyFill="1" applyBorder="1" applyAlignment="1" applyProtection="1">
      <alignment horizontal="right" vertical="center" wrapText="1"/>
      <protection locked="0"/>
    </xf>
    <xf numFmtId="10" fontId="84" fillId="0" borderId="17" xfId="16" applyNumberFormat="1" applyFont="1" applyFill="1" applyBorder="1" applyAlignment="1" applyProtection="1">
      <alignment horizontal="right" vertical="center"/>
      <protection locked="0"/>
    </xf>
    <xf numFmtId="14" fontId="84" fillId="0" borderId="17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18" xfId="16" applyNumberFormat="1" applyFont="1" applyFill="1" applyBorder="1" applyAlignment="1" applyProtection="1">
      <alignment horizontal="right" vertical="center" wrapText="1"/>
      <protection locked="0"/>
    </xf>
    <xf numFmtId="0" fontId="84" fillId="0" borderId="10" xfId="16" applyFont="1" applyFill="1" applyBorder="1" applyAlignment="1" quotePrefix="1">
      <alignment vertical="center" wrapText="1"/>
      <protection/>
    </xf>
    <xf numFmtId="3" fontId="84" fillId="0" borderId="14" xfId="16" applyNumberFormat="1" applyFont="1" applyFill="1" applyBorder="1" applyAlignment="1" applyProtection="1">
      <alignment horizontal="right" vertical="center" wrapText="1"/>
      <protection locked="0"/>
    </xf>
    <xf numFmtId="180" fontId="84" fillId="0" borderId="15" xfId="16" applyNumberFormat="1" applyFont="1" applyFill="1" applyBorder="1" applyAlignment="1" applyProtection="1">
      <alignment horizontal="right" vertical="center" wrapText="1"/>
      <protection locked="0"/>
    </xf>
    <xf numFmtId="14" fontId="84" fillId="0" borderId="14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27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15" xfId="16" applyNumberFormat="1" applyFont="1" applyFill="1" applyBorder="1" applyAlignment="1">
      <alignment horizontal="right" vertical="center"/>
      <protection/>
    </xf>
    <xf numFmtId="180" fontId="84" fillId="0" borderId="15" xfId="16" applyNumberFormat="1" applyFont="1" applyFill="1" applyBorder="1" applyAlignment="1" applyProtection="1">
      <alignment horizontal="right" vertical="center"/>
      <protection locked="0"/>
    </xf>
    <xf numFmtId="3" fontId="84" fillId="0" borderId="29" xfId="16" applyNumberFormat="1" applyFont="1" applyFill="1" applyBorder="1" applyAlignment="1" applyProtection="1">
      <alignment vertical="center"/>
      <protection locked="0"/>
    </xf>
    <xf numFmtId="3" fontId="84" fillId="0" borderId="54" xfId="16" applyNumberFormat="1" applyFont="1" applyFill="1" applyBorder="1" applyAlignment="1">
      <alignment horizontal="right" vertical="center"/>
      <protection/>
    </xf>
    <xf numFmtId="180" fontId="84" fillId="0" borderId="54" xfId="16" applyNumberFormat="1" applyFont="1" applyFill="1" applyBorder="1" applyAlignment="1" applyProtection="1">
      <alignment horizontal="right" vertical="center"/>
      <protection locked="0"/>
    </xf>
    <xf numFmtId="10" fontId="84" fillId="0" borderId="54" xfId="16" applyNumberFormat="1" applyFont="1" applyFill="1" applyBorder="1" applyAlignment="1" applyProtection="1">
      <alignment horizontal="right" vertical="center"/>
      <protection locked="0"/>
    </xf>
    <xf numFmtId="14" fontId="84" fillId="0" borderId="54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55" xfId="16" applyNumberFormat="1" applyFont="1" applyFill="1" applyBorder="1" applyAlignment="1" applyProtection="1">
      <alignment vertical="center"/>
      <protection locked="0"/>
    </xf>
    <xf numFmtId="3" fontId="86" fillId="0" borderId="25" xfId="16" applyNumberFormat="1" applyFont="1" applyFill="1" applyBorder="1" applyAlignment="1" applyProtection="1">
      <alignment horizontal="right" vertical="center"/>
      <protection locked="0"/>
    </xf>
    <xf numFmtId="10" fontId="84" fillId="0" borderId="14" xfId="16" applyNumberFormat="1" applyFont="1" applyFill="1" applyBorder="1" applyAlignment="1" applyProtection="1">
      <alignment horizontal="right" vertical="center"/>
      <protection locked="0"/>
    </xf>
    <xf numFmtId="0" fontId="84" fillId="0" borderId="14" xfId="16" applyFont="1" applyFill="1" applyBorder="1" applyAlignment="1" applyProtection="1">
      <alignment horizontal="right" vertical="center" wrapText="1"/>
      <protection locked="0"/>
    </xf>
    <xf numFmtId="0" fontId="84" fillId="0" borderId="122" xfId="16" applyFont="1" applyFill="1" applyBorder="1" applyAlignment="1">
      <alignment vertical="center" wrapText="1"/>
      <protection/>
    </xf>
    <xf numFmtId="3" fontId="84" fillId="0" borderId="139" xfId="16" applyNumberFormat="1" applyFont="1" applyFill="1" applyBorder="1" applyAlignment="1" applyProtection="1">
      <alignment horizontal="right" vertical="center" wrapText="1"/>
      <protection locked="0"/>
    </xf>
    <xf numFmtId="10" fontId="84" fillId="0" borderId="139" xfId="16" applyNumberFormat="1" applyFont="1" applyFill="1" applyBorder="1" applyAlignment="1" applyProtection="1">
      <alignment horizontal="right" vertical="center"/>
      <protection locked="0"/>
    </xf>
    <xf numFmtId="0" fontId="84" fillId="0" borderId="139" xfId="16" applyFont="1" applyFill="1" applyBorder="1" applyAlignment="1" applyProtection="1">
      <alignment horizontal="right" vertical="center" wrapText="1"/>
      <protection locked="0"/>
    </xf>
    <xf numFmtId="14" fontId="84" fillId="0" borderId="139" xfId="16" applyNumberFormat="1" applyFont="1" applyFill="1" applyBorder="1" applyAlignment="1" applyProtection="1">
      <alignment horizontal="right" vertical="center" wrapText="1"/>
      <protection locked="0"/>
    </xf>
    <xf numFmtId="3" fontId="84" fillId="0" borderId="140" xfId="16" applyNumberFormat="1" applyFont="1" applyFill="1" applyBorder="1" applyAlignment="1" applyProtection="1">
      <alignment horizontal="right" vertical="center" wrapText="1"/>
      <protection locked="0"/>
    </xf>
    <xf numFmtId="205" fontId="78" fillId="0" borderId="24" xfId="16" applyNumberFormat="1" applyFont="1" applyFill="1" applyBorder="1" applyAlignment="1" applyProtection="1">
      <alignment horizontal="right" vertical="center"/>
      <protection locked="0"/>
    </xf>
    <xf numFmtId="173" fontId="79" fillId="0" borderId="15" xfId="16" applyNumberFormat="1" applyFont="1" applyFill="1" applyBorder="1" applyAlignment="1" applyProtection="1">
      <alignment horizontal="right" vertical="center" wrapText="1"/>
      <protection locked="0"/>
    </xf>
    <xf numFmtId="173" fontId="79" fillId="0" borderId="29" xfId="16" applyNumberFormat="1" applyFont="1" applyFill="1" applyBorder="1" applyAlignment="1" applyProtection="1">
      <alignment horizontal="right" vertical="center" wrapText="1"/>
      <protection locked="0"/>
    </xf>
    <xf numFmtId="174" fontId="78" fillId="0" borderId="17" xfId="16" applyNumberFormat="1" applyFont="1" applyBorder="1" applyAlignment="1">
      <alignment horizontal="right" vertical="center" wrapText="1"/>
      <protection/>
    </xf>
    <xf numFmtId="173" fontId="79" fillId="0" borderId="59" xfId="16" applyNumberFormat="1" applyFont="1" applyBorder="1" applyAlignment="1">
      <alignment horizontal="right" vertical="center"/>
      <protection/>
    </xf>
    <xf numFmtId="173" fontId="79" fillId="0" borderId="60" xfId="16" applyNumberFormat="1" applyFont="1" applyBorder="1" applyAlignment="1">
      <alignment horizontal="right" vertical="center"/>
      <protection/>
    </xf>
    <xf numFmtId="173" fontId="79" fillId="0" borderId="17" xfId="16" applyNumberFormat="1" applyFont="1" applyBorder="1" applyAlignment="1">
      <alignment horizontal="right" vertical="center"/>
      <protection/>
    </xf>
    <xf numFmtId="173" fontId="79" fillId="0" borderId="18" xfId="16" applyNumberFormat="1" applyFont="1" applyBorder="1" applyAlignment="1">
      <alignment horizontal="right" vertical="center"/>
      <protection/>
    </xf>
    <xf numFmtId="49" fontId="86" fillId="0" borderId="12" xfId="16" applyNumberFormat="1" applyFont="1" applyFill="1" applyBorder="1" applyAlignment="1">
      <alignment horizontal="left" vertical="center" wrapText="1"/>
      <protection/>
    </xf>
    <xf numFmtId="3" fontId="86" fillId="0" borderId="24" xfId="16" applyNumberFormat="1" applyFont="1" applyFill="1" applyBorder="1" applyAlignment="1" applyProtection="1">
      <alignment horizontal="right" vertical="center" wrapText="1"/>
      <protection locked="0"/>
    </xf>
    <xf numFmtId="0" fontId="86" fillId="0" borderId="24" xfId="16" applyFont="1" applyFill="1" applyBorder="1" applyAlignment="1" applyProtection="1">
      <alignment horizontal="right" vertical="center" wrapText="1"/>
      <protection locked="0"/>
    </xf>
    <xf numFmtId="3" fontId="86" fillId="0" borderId="25" xfId="16" applyNumberFormat="1" applyFont="1" applyFill="1" applyBorder="1" applyAlignment="1" applyProtection="1">
      <alignment horizontal="right" vertical="center" wrapText="1"/>
      <protection locked="0"/>
    </xf>
    <xf numFmtId="175" fontId="78" fillId="0" borderId="53" xfId="16" applyNumberFormat="1" applyFont="1" applyFill="1" applyBorder="1" applyAlignment="1" applyProtection="1">
      <alignment vertical="center" wrapText="1"/>
      <protection locked="0"/>
    </xf>
    <xf numFmtId="173" fontId="78" fillId="0" borderId="54" xfId="47" applyNumberFormat="1" applyFont="1" applyBorder="1" applyAlignment="1">
      <alignment horizontal="right" vertical="center"/>
    </xf>
    <xf numFmtId="173" fontId="78" fillId="0" borderId="55" xfId="47" applyNumberFormat="1" applyFont="1" applyBorder="1" applyAlignment="1">
      <alignment horizontal="right" vertical="center"/>
    </xf>
    <xf numFmtId="0" fontId="11" fillId="33" borderId="57" xfId="16" applyFont="1" applyFill="1" applyBorder="1" applyAlignment="1">
      <alignment horizontal="center" vertical="center" wrapText="1"/>
      <protection/>
    </xf>
    <xf numFmtId="0" fontId="11" fillId="33" borderId="96" xfId="16" applyFont="1" applyFill="1" applyBorder="1" applyAlignment="1">
      <alignment horizontal="left" vertical="center"/>
      <protection/>
    </xf>
    <xf numFmtId="0" fontId="15" fillId="33" borderId="96" xfId="16" applyFont="1" applyFill="1" applyBorder="1" applyAlignment="1">
      <alignment horizontal="left" vertical="center"/>
      <protection/>
    </xf>
    <xf numFmtId="0" fontId="79" fillId="0" borderId="12" xfId="16" applyFont="1" applyFill="1" applyBorder="1" applyAlignment="1" quotePrefix="1">
      <alignment vertical="center" wrapText="1"/>
      <protection/>
    </xf>
    <xf numFmtId="173" fontId="79" fillId="0" borderId="24" xfId="16" applyNumberFormat="1" applyFont="1" applyFill="1" applyBorder="1" applyAlignment="1" quotePrefix="1">
      <alignment vertical="center" wrapText="1"/>
      <protection/>
    </xf>
    <xf numFmtId="173" fontId="79" fillId="0" borderId="25" xfId="16" applyNumberFormat="1" applyFont="1" applyFill="1" applyBorder="1" applyAlignment="1" quotePrefix="1">
      <alignment vertical="center" wrapText="1"/>
      <protection/>
    </xf>
    <xf numFmtId="0" fontId="11" fillId="33" borderId="145" xfId="16" applyNumberFormat="1" applyFont="1" applyFill="1" applyBorder="1" applyAlignment="1">
      <alignment horizontal="right" vertical="center" wrapText="1"/>
      <protection/>
    </xf>
    <xf numFmtId="0" fontId="11" fillId="33" borderId="146" xfId="16" applyFont="1" applyFill="1" applyBorder="1" applyAlignment="1">
      <alignment horizontal="center" vertical="center" wrapText="1"/>
      <protection/>
    </xf>
    <xf numFmtId="0" fontId="11" fillId="33" borderId="62" xfId="16" applyFont="1" applyFill="1" applyBorder="1" applyAlignment="1">
      <alignment horizontal="center" vertical="center" wrapText="1"/>
      <protection/>
    </xf>
    <xf numFmtId="0" fontId="11" fillId="33" borderId="63" xfId="16" applyFont="1" applyFill="1" applyBorder="1" applyAlignment="1">
      <alignment horizontal="center" vertical="center" wrapText="1"/>
      <protection/>
    </xf>
    <xf numFmtId="0" fontId="11" fillId="33" borderId="147" xfId="16" applyFont="1" applyFill="1" applyBorder="1" applyAlignment="1">
      <alignment horizontal="center" vertical="center" wrapText="1"/>
      <protection/>
    </xf>
    <xf numFmtId="0" fontId="11" fillId="33" borderId="145" xfId="16" applyFont="1" applyFill="1" applyBorder="1" applyAlignment="1">
      <alignment horizontal="center" vertical="center" wrapText="1"/>
      <protection/>
    </xf>
    <xf numFmtId="0" fontId="11" fillId="33" borderId="148" xfId="16" applyFont="1" applyFill="1" applyBorder="1" applyAlignment="1">
      <alignment horizontal="center" vertical="center" wrapText="1"/>
      <protection/>
    </xf>
    <xf numFmtId="0" fontId="11" fillId="33" borderId="147" xfId="16" applyNumberFormat="1" applyFont="1" applyFill="1" applyBorder="1" applyAlignment="1">
      <alignment horizontal="right" vertical="center" wrapText="1"/>
      <protection/>
    </xf>
    <xf numFmtId="2" fontId="11" fillId="33" borderId="149" xfId="16" applyNumberFormat="1" applyFont="1" applyFill="1" applyBorder="1" applyAlignment="1" applyProtection="1">
      <alignment horizontal="center" vertical="center" wrapText="1"/>
      <protection locked="0"/>
    </xf>
    <xf numFmtId="14" fontId="11" fillId="33" borderId="147" xfId="16" applyNumberFormat="1" applyFont="1" applyFill="1" applyBorder="1" applyAlignment="1">
      <alignment horizontal="center" vertical="center" wrapText="1"/>
      <protection/>
    </xf>
    <xf numFmtId="14" fontId="11" fillId="33" borderId="145" xfId="16" applyNumberFormat="1" applyFont="1" applyFill="1" applyBorder="1" applyAlignment="1">
      <alignment horizontal="center" vertical="center" wrapText="1"/>
      <protection/>
    </xf>
    <xf numFmtId="0" fontId="11" fillId="33" borderId="97" xfId="16" applyFont="1" applyFill="1" applyBorder="1" applyAlignment="1">
      <alignment horizontal="center" vertical="center" wrapText="1"/>
      <protection/>
    </xf>
    <xf numFmtId="0" fontId="11" fillId="33" borderId="150" xfId="16" applyFont="1" applyFill="1" applyBorder="1" applyAlignment="1">
      <alignment horizontal="center" vertical="center" wrapText="1"/>
      <protection/>
    </xf>
    <xf numFmtId="0" fontId="79" fillId="0" borderId="23" xfId="16" applyFont="1" applyBorder="1" applyAlignment="1">
      <alignment horizontal="left" vertical="center" wrapText="1"/>
      <protection/>
    </xf>
    <xf numFmtId="0" fontId="90" fillId="33" borderId="0" xfId="16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11" fillId="33" borderId="151" xfId="16" applyFont="1" applyFill="1" applyBorder="1" applyAlignment="1" applyProtection="1">
      <alignment horizontal="center" vertical="center" wrapText="1"/>
      <protection locked="0"/>
    </xf>
    <xf numFmtId="0" fontId="11" fillId="33" borderId="152" xfId="16" applyFont="1" applyFill="1" applyBorder="1" applyAlignment="1" applyProtection="1">
      <alignment horizontal="center" vertical="center" wrapText="1"/>
      <protection locked="0"/>
    </xf>
    <xf numFmtId="0" fontId="11" fillId="33" borderId="153" xfId="16" applyFont="1" applyFill="1" applyBorder="1" applyAlignment="1" applyProtection="1">
      <alignment horizontal="center" vertical="center" wrapText="1"/>
      <protection locked="0"/>
    </xf>
    <xf numFmtId="0" fontId="11" fillId="33" borderId="154" xfId="16" applyFont="1" applyFill="1" applyBorder="1" applyAlignment="1" applyProtection="1">
      <alignment horizontal="center" vertical="center" wrapText="1"/>
      <protection locked="0"/>
    </xf>
    <xf numFmtId="0" fontId="11" fillId="33" borderId="155" xfId="16" applyFont="1" applyFill="1" applyBorder="1" applyAlignment="1" applyProtection="1">
      <alignment horizontal="center" vertical="center" wrapText="1"/>
      <protection locked="0"/>
    </xf>
    <xf numFmtId="0" fontId="11" fillId="33" borderId="156" xfId="16" applyFont="1" applyFill="1" applyBorder="1" applyAlignment="1" applyProtection="1">
      <alignment horizontal="center" vertical="center" wrapText="1"/>
      <protection locked="0"/>
    </xf>
    <xf numFmtId="0" fontId="11" fillId="33" borderId="157" xfId="16" applyFont="1" applyFill="1" applyBorder="1" applyAlignment="1" applyProtection="1">
      <alignment horizontal="center" vertical="center" wrapText="1"/>
      <protection locked="0"/>
    </xf>
    <xf numFmtId="0" fontId="11" fillId="33" borderId="158" xfId="16" applyFont="1" applyFill="1" applyBorder="1" applyAlignment="1" applyProtection="1">
      <alignment horizontal="center" vertical="center" wrapText="1"/>
      <protection locked="0"/>
    </xf>
    <xf numFmtId="0" fontId="11" fillId="33" borderId="145" xfId="16" applyFont="1" applyFill="1" applyBorder="1" applyAlignment="1" applyProtection="1">
      <alignment horizontal="center" vertical="center" wrapText="1"/>
      <protection locked="0"/>
    </xf>
    <xf numFmtId="0" fontId="11" fillId="33" borderId="96" xfId="16" applyFont="1" applyFill="1" applyBorder="1" applyAlignment="1" applyProtection="1">
      <alignment horizontal="center" vertical="center" wrapText="1"/>
      <protection locked="0"/>
    </xf>
    <xf numFmtId="0" fontId="11" fillId="33" borderId="97" xfId="16" applyFont="1" applyFill="1" applyBorder="1" applyAlignment="1" applyProtection="1">
      <alignment horizontal="center" vertical="center" wrapText="1"/>
      <protection locked="0"/>
    </xf>
    <xf numFmtId="0" fontId="11" fillId="33" borderId="159" xfId="16" applyFont="1" applyFill="1" applyBorder="1" applyAlignment="1" applyProtection="1">
      <alignment horizontal="center" vertical="center" wrapText="1"/>
      <protection locked="0"/>
    </xf>
    <xf numFmtId="0" fontId="11" fillId="33" borderId="160" xfId="16" applyFont="1" applyFill="1" applyBorder="1" applyAlignment="1" applyProtection="1">
      <alignment horizontal="center" vertical="center" wrapText="1"/>
      <protection locked="0"/>
    </xf>
    <xf numFmtId="0" fontId="11" fillId="33" borderId="72" xfId="16" applyFont="1" applyFill="1" applyBorder="1" applyAlignment="1" applyProtection="1">
      <alignment horizontal="center" vertical="center" wrapText="1"/>
      <protection locked="0"/>
    </xf>
    <xf numFmtId="0" fontId="11" fillId="33" borderId="161" xfId="16" applyFont="1" applyFill="1" applyBorder="1" applyAlignment="1" applyProtection="1">
      <alignment horizontal="center" vertical="center" wrapText="1"/>
      <protection locked="0"/>
    </xf>
    <xf numFmtId="0" fontId="11" fillId="33" borderId="162" xfId="16" applyFont="1" applyFill="1" applyBorder="1" applyAlignment="1" applyProtection="1">
      <alignment horizontal="center" vertical="center" wrapText="1"/>
      <protection locked="0"/>
    </xf>
    <xf numFmtId="0" fontId="11" fillId="33" borderId="163" xfId="16" applyFont="1" applyFill="1" applyBorder="1" applyAlignment="1" applyProtection="1">
      <alignment horizontal="center" vertical="center" wrapText="1"/>
      <protection locked="0"/>
    </xf>
    <xf numFmtId="0" fontId="11" fillId="33" borderId="98" xfId="16" applyFont="1" applyFill="1" applyBorder="1" applyAlignment="1" applyProtection="1">
      <alignment horizontal="center" vertical="center" wrapText="1"/>
      <protection locked="0"/>
    </xf>
    <xf numFmtId="0" fontId="11" fillId="33" borderId="99" xfId="16" applyFont="1" applyFill="1" applyBorder="1" applyAlignment="1" applyProtection="1">
      <alignment horizontal="center" vertical="center" wrapText="1"/>
      <protection locked="0"/>
    </xf>
    <xf numFmtId="0" fontId="11" fillId="33" borderId="164" xfId="16" applyFont="1" applyFill="1" applyBorder="1" applyAlignment="1" applyProtection="1">
      <alignment horizontal="center" vertical="center" wrapText="1"/>
      <protection locked="0"/>
    </xf>
    <xf numFmtId="0" fontId="11" fillId="33" borderId="165" xfId="16" applyFont="1" applyFill="1" applyBorder="1" applyAlignment="1" applyProtection="1">
      <alignment horizontal="center" vertical="center" wrapText="1"/>
      <protection locked="0"/>
    </xf>
    <xf numFmtId="0" fontId="11" fillId="33" borderId="166" xfId="16" applyFont="1" applyFill="1" applyBorder="1" applyAlignment="1" applyProtection="1">
      <alignment horizontal="center" vertical="center" wrapText="1"/>
      <protection locked="0"/>
    </xf>
    <xf numFmtId="0" fontId="11" fillId="33" borderId="108" xfId="16" applyFont="1" applyFill="1" applyBorder="1" applyAlignment="1" applyProtection="1">
      <alignment horizontal="center" vertical="center" wrapText="1"/>
      <protection locked="0"/>
    </xf>
    <xf numFmtId="0" fontId="11" fillId="33" borderId="167" xfId="16" applyFont="1" applyFill="1" applyBorder="1" applyAlignment="1" applyProtection="1">
      <alignment horizontal="center" vertical="center" wrapText="1"/>
      <protection locked="0"/>
    </xf>
    <xf numFmtId="0" fontId="11" fillId="33" borderId="168" xfId="16" applyFont="1" applyFill="1" applyBorder="1" applyAlignment="1" applyProtection="1">
      <alignment horizontal="center" vertical="center" wrapText="1"/>
      <protection locked="0"/>
    </xf>
    <xf numFmtId="0" fontId="11" fillId="33" borderId="169" xfId="16" applyFont="1" applyFill="1" applyBorder="1" applyAlignment="1" applyProtection="1">
      <alignment horizontal="center" vertical="center" wrapText="1"/>
      <protection locked="0"/>
    </xf>
    <xf numFmtId="0" fontId="11" fillId="33" borderId="170" xfId="16" applyFont="1" applyFill="1" applyBorder="1" applyAlignment="1" applyProtection="1">
      <alignment horizontal="center" vertical="center" wrapText="1"/>
      <protection locked="0"/>
    </xf>
    <xf numFmtId="0" fontId="11" fillId="36" borderId="74" xfId="16" applyFont="1" applyFill="1" applyBorder="1" applyAlignment="1" applyProtection="1">
      <alignment horizontal="center" vertical="center" wrapText="1"/>
      <protection locked="0"/>
    </xf>
    <xf numFmtId="0" fontId="11" fillId="36" borderId="171" xfId="16" applyFont="1" applyFill="1" applyBorder="1" applyAlignment="1" applyProtection="1">
      <alignment horizontal="center" vertical="center" wrapText="1"/>
      <protection locked="0"/>
    </xf>
    <xf numFmtId="0" fontId="11" fillId="36" borderId="172" xfId="16" applyFont="1" applyFill="1" applyBorder="1" applyAlignment="1" applyProtection="1">
      <alignment horizontal="center" vertical="center" wrapText="1"/>
      <protection locked="0"/>
    </xf>
    <xf numFmtId="0" fontId="11" fillId="33" borderId="52" xfId="16" applyFont="1" applyFill="1" applyBorder="1" applyAlignment="1" applyProtection="1">
      <alignment horizontal="center" vertical="center" wrapText="1"/>
      <protection locked="0"/>
    </xf>
    <xf numFmtId="0" fontId="79" fillId="0" borderId="80" xfId="16" applyFont="1" applyFill="1" applyBorder="1" applyAlignment="1" applyProtection="1">
      <alignment horizontal="left" vertical="center" wrapText="1"/>
      <protection locked="0"/>
    </xf>
    <xf numFmtId="0" fontId="79" fillId="0" borderId="172" xfId="16" applyFont="1" applyFill="1" applyBorder="1" applyAlignment="1" applyProtection="1">
      <alignment horizontal="left" vertical="center" wrapText="1"/>
      <protection locked="0"/>
    </xf>
    <xf numFmtId="14" fontId="11" fillId="33" borderId="173" xfId="16" applyNumberFormat="1" applyFont="1" applyFill="1" applyBorder="1" applyAlignment="1">
      <alignment horizontal="center" vertical="center" wrapText="1"/>
      <protection/>
    </xf>
    <xf numFmtId="176" fontId="11" fillId="33" borderId="137" xfId="16" applyNumberFormat="1" applyFont="1" applyFill="1" applyBorder="1" applyAlignment="1">
      <alignment horizontal="center" vertical="top" wrapText="1"/>
      <protection/>
    </xf>
    <xf numFmtId="0" fontId="0" fillId="33" borderId="136" xfId="0" applyFill="1" applyBorder="1" applyAlignment="1">
      <alignment horizontal="center" vertical="top" wrapText="1"/>
    </xf>
    <xf numFmtId="0" fontId="11" fillId="33" borderId="174" xfId="16" applyFont="1" applyFill="1" applyBorder="1" applyAlignment="1">
      <alignment horizontal="center" vertical="top" wrapText="1"/>
      <protection/>
    </xf>
    <xf numFmtId="0" fontId="0" fillId="33" borderId="175" xfId="0" applyFill="1" applyBorder="1" applyAlignment="1">
      <alignment vertical="top"/>
    </xf>
    <xf numFmtId="0" fontId="11" fillId="33" borderId="137" xfId="65" applyFont="1" applyFill="1" applyBorder="1" applyAlignment="1" applyProtection="1">
      <alignment horizontal="center" vertical="top" wrapText="1"/>
      <protection/>
    </xf>
    <xf numFmtId="176" fontId="11" fillId="33" borderId="176" xfId="16" applyNumberFormat="1" applyFont="1" applyFill="1" applyBorder="1" applyAlignment="1">
      <alignment horizontal="center" vertical="top" wrapText="1"/>
      <protection/>
    </xf>
    <xf numFmtId="0" fontId="0" fillId="33" borderId="143" xfId="0" applyFill="1" applyBorder="1" applyAlignment="1">
      <alignment horizontal="center" vertical="top" wrapText="1"/>
    </xf>
    <xf numFmtId="0" fontId="11" fillId="33" borderId="136" xfId="65" applyFont="1" applyFill="1" applyBorder="1" applyAlignment="1" applyProtection="1">
      <alignment horizontal="center" vertical="top" wrapText="1"/>
      <protection/>
    </xf>
    <xf numFmtId="0" fontId="11" fillId="33" borderId="177" xfId="16" applyFont="1" applyFill="1" applyBorder="1" applyAlignment="1">
      <alignment horizontal="left" vertical="top" wrapText="1"/>
      <protection/>
    </xf>
    <xf numFmtId="0" fontId="11" fillId="33" borderId="142" xfId="16" applyFont="1" applyFill="1" applyBorder="1" applyAlignment="1">
      <alignment horizontal="left" vertical="top" wrapText="1"/>
      <protection/>
    </xf>
    <xf numFmtId="176" fontId="11" fillId="33" borderId="178" xfId="16" applyNumberFormat="1" applyFont="1" applyFill="1" applyBorder="1" applyAlignment="1">
      <alignment horizontal="center" vertical="top" wrapText="1"/>
      <protection/>
    </xf>
    <xf numFmtId="0" fontId="11" fillId="33" borderId="137" xfId="16" applyFont="1" applyFill="1" applyBorder="1" applyAlignment="1">
      <alignment horizontal="center" vertical="center" wrapText="1"/>
      <protection/>
    </xf>
    <xf numFmtId="0" fontId="0" fillId="33" borderId="136" xfId="0" applyFill="1" applyBorder="1" applyAlignment="1">
      <alignment vertical="center"/>
    </xf>
    <xf numFmtId="0" fontId="11" fillId="33" borderId="137" xfId="16" applyFont="1" applyFill="1" applyBorder="1" applyAlignment="1">
      <alignment horizontal="center" vertical="top" wrapText="1"/>
      <protection/>
    </xf>
    <xf numFmtId="0" fontId="0" fillId="33" borderId="136" xfId="0" applyFill="1" applyBorder="1" applyAlignment="1">
      <alignment vertical="top"/>
    </xf>
    <xf numFmtId="0" fontId="11" fillId="33" borderId="137" xfId="65" applyFont="1" applyFill="1" applyBorder="1" applyAlignment="1" applyProtection="1">
      <alignment horizontal="left" vertical="top" wrapText="1"/>
      <protection/>
    </xf>
    <xf numFmtId="0" fontId="0" fillId="33" borderId="136" xfId="0" applyFill="1" applyBorder="1" applyAlignment="1">
      <alignment horizontal="left" vertical="top" wrapText="1"/>
    </xf>
    <xf numFmtId="0" fontId="86" fillId="0" borderId="23" xfId="16" applyFont="1" applyFill="1" applyBorder="1" applyAlignment="1" applyProtection="1">
      <alignment vertical="center"/>
      <protection locked="0"/>
    </xf>
    <xf numFmtId="0" fontId="31" fillId="0" borderId="23" xfId="0" applyFont="1" applyBorder="1" applyAlignment="1">
      <alignment vertical="center"/>
    </xf>
    <xf numFmtId="175" fontId="13" fillId="0" borderId="0" xfId="16" applyNumberFormat="1" applyFont="1" applyFill="1" applyBorder="1" applyAlignment="1" applyProtection="1">
      <alignment horizontal="left" vertical="center" wrapText="1"/>
      <protection locked="0"/>
    </xf>
    <xf numFmtId="175" fontId="86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11" fillId="33" borderId="0" xfId="16" applyFont="1" applyFill="1" applyAlignment="1">
      <alignment horizontal="left" vertical="center" wrapText="1"/>
      <protection/>
    </xf>
    <xf numFmtId="0" fontId="9" fillId="33" borderId="83" xfId="16" applyFont="1" applyFill="1" applyBorder="1" applyAlignment="1">
      <alignment horizontal="left" vertical="center" wrapText="1"/>
      <protection/>
    </xf>
    <xf numFmtId="0" fontId="80" fillId="34" borderId="30" xfId="0" applyFont="1" applyFill="1" applyBorder="1" applyAlignment="1">
      <alignment horizontal="center" vertical="center" wrapText="1"/>
    </xf>
    <xf numFmtId="0" fontId="80" fillId="34" borderId="179" xfId="0" applyFont="1" applyFill="1" applyBorder="1" applyAlignment="1">
      <alignment horizontal="center" vertical="center" wrapText="1"/>
    </xf>
    <xf numFmtId="0" fontId="80" fillId="34" borderId="180" xfId="0" applyFont="1" applyFill="1" applyBorder="1" applyAlignment="1">
      <alignment horizontal="center" vertical="center" wrapText="1"/>
    </xf>
    <xf numFmtId="0" fontId="80" fillId="34" borderId="181" xfId="0" applyFont="1" applyFill="1" applyBorder="1" applyAlignment="1">
      <alignment horizontal="center" vertical="center" wrapText="1"/>
    </xf>
    <xf numFmtId="0" fontId="80" fillId="34" borderId="182" xfId="0" applyFont="1" applyFill="1" applyBorder="1" applyAlignment="1">
      <alignment horizontal="center" vertical="center" wrapText="1"/>
    </xf>
    <xf numFmtId="0" fontId="0" fillId="33" borderId="182" xfId="0" applyFill="1" applyBorder="1" applyAlignment="1">
      <alignment horizontal="center" vertical="center" wrapText="1"/>
    </xf>
    <xf numFmtId="0" fontId="0" fillId="33" borderId="180" xfId="0" applyFill="1" applyBorder="1" applyAlignment="1">
      <alignment horizontal="center" vertical="center" wrapText="1"/>
    </xf>
    <xf numFmtId="0" fontId="0" fillId="33" borderId="183" xfId="0" applyFill="1" applyBorder="1" applyAlignment="1">
      <alignment horizontal="center" vertical="center" wrapText="1"/>
    </xf>
    <xf numFmtId="0" fontId="0" fillId="33" borderId="184" xfId="0" applyFill="1" applyBorder="1" applyAlignment="1">
      <alignment horizontal="center" vertical="center" wrapText="1"/>
    </xf>
    <xf numFmtId="0" fontId="80" fillId="34" borderId="185" xfId="0" applyFont="1" applyFill="1" applyBorder="1" applyAlignment="1">
      <alignment horizontal="center" vertical="center" wrapText="1"/>
    </xf>
    <xf numFmtId="0" fontId="80" fillId="34" borderId="183" xfId="0" applyFont="1" applyFill="1" applyBorder="1" applyAlignment="1">
      <alignment horizontal="center" vertical="center" wrapText="1"/>
    </xf>
    <xf numFmtId="0" fontId="80" fillId="34" borderId="18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16" applyFont="1" applyBorder="1" applyAlignment="1">
      <alignment horizontal="center" vertical="center" wrapText="1"/>
      <protection/>
    </xf>
    <xf numFmtId="0" fontId="25" fillId="0" borderId="0" xfId="16" applyFont="1" applyBorder="1" applyAlignment="1">
      <alignment vertical="center"/>
      <protection/>
    </xf>
    <xf numFmtId="0" fontId="25" fillId="0" borderId="0" xfId="16" applyFont="1" applyAlignment="1">
      <alignment vertical="center"/>
      <protection/>
    </xf>
    <xf numFmtId="0" fontId="28" fillId="0" borderId="0" xfId="16" applyFont="1" applyBorder="1" applyAlignment="1">
      <alignment vertical="center" wrapText="1"/>
      <protection/>
    </xf>
  </cellXfs>
  <cellStyles count="65">
    <cellStyle name="Normal" xfId="0"/>
    <cellStyle name="=C:\WINNT35\SYSTEM32\COMMAND.COM" xfId="15"/>
    <cellStyle name="=C:\WINNT35\SYSTEM32\COMMAND.COM 2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" xfId="41"/>
    <cellStyle name="Comma 2" xfId="42"/>
    <cellStyle name="Currency [0]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3" xfId="50"/>
    <cellStyle name="Dziesiętny 4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_DNE'94" xfId="61"/>
    <cellStyle name="Normalny 2" xfId="62"/>
    <cellStyle name="Normalny 2 2" xfId="63"/>
    <cellStyle name="Normalny 3" xfId="64"/>
    <cellStyle name="Normalny_I kw. 2004 Zbiorczy" xfId="65"/>
    <cellStyle name="Normalny_Kap. zak." xfId="66"/>
    <cellStyle name="Obliczenia" xfId="67"/>
    <cellStyle name="Followed Hyperlink" xfId="68"/>
    <cellStyle name="Percent" xfId="69"/>
    <cellStyle name="Standard 3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D9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2.28125" style="18" customWidth="1"/>
    <col min="2" max="2" width="59.7109375" style="44" customWidth="1"/>
    <col min="3" max="4" width="15.7109375" style="44" customWidth="1"/>
    <col min="5" max="16384" width="9.140625" style="12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>
      <c r="B3" s="408" t="s">
        <v>52</v>
      </c>
      <c r="C3" s="409">
        <v>1149698</v>
      </c>
      <c r="D3" s="410">
        <v>1330045</v>
      </c>
    </row>
    <row r="4" spans="2:4" ht="16.5" customHeight="1" thickBot="1">
      <c r="B4" s="305" t="s">
        <v>53</v>
      </c>
      <c r="C4" s="403">
        <v>8014583</v>
      </c>
      <c r="D4" s="404">
        <v>4608088</v>
      </c>
    </row>
    <row r="5" spans="2:4" ht="16.5" customHeight="1" hidden="1" thickBot="1">
      <c r="B5" s="306" t="s">
        <v>30</v>
      </c>
      <c r="C5" s="393">
        <v>0</v>
      </c>
      <c r="D5" s="412">
        <v>0</v>
      </c>
    </row>
    <row r="6" spans="2:4" ht="16.5" customHeight="1" thickBot="1">
      <c r="B6" s="171" t="s">
        <v>455</v>
      </c>
      <c r="C6" s="414">
        <f>SUM(C3:C5)</f>
        <v>9164281</v>
      </c>
      <c r="D6" s="353">
        <f>SUM(D3:D5)</f>
        <v>5938133</v>
      </c>
    </row>
    <row r="7" spans="2:4" ht="10.5">
      <c r="B7" s="68"/>
      <c r="C7" s="77"/>
      <c r="D7" s="77"/>
    </row>
    <row r="9" spans="2:4" ht="10.5">
      <c r="B9" s="68"/>
      <c r="C9" s="4"/>
      <c r="D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H37"/>
  <sheetViews>
    <sheetView zoomScale="90" zoomScaleNormal="90" zoomScalePageLayoutView="0" workbookViewId="0" topLeftCell="A1">
      <selection activeCell="L21" sqref="L21"/>
    </sheetView>
  </sheetViews>
  <sheetFormatPr defaultColWidth="9.140625" defaultRowHeight="12.75"/>
  <cols>
    <col min="1" max="1" width="45.7109375" style="19" customWidth="1"/>
    <col min="2" max="6" width="15.421875" style="19" customWidth="1"/>
    <col min="7" max="7" width="15.421875" style="19" hidden="1" customWidth="1"/>
    <col min="8" max="8" width="15.421875" style="19" customWidth="1"/>
    <col min="9" max="16384" width="9.140625" style="19" customWidth="1"/>
  </cols>
  <sheetData>
    <row r="2" spans="1:8" ht="10.5">
      <c r="A2" s="99"/>
      <c r="B2" s="67"/>
      <c r="C2" s="67"/>
      <c r="D2" s="67"/>
      <c r="E2" s="67"/>
      <c r="F2" s="67"/>
      <c r="G2" s="67"/>
      <c r="H2" s="67"/>
    </row>
    <row r="3" spans="1:8" ht="45" customHeight="1">
      <c r="A3" s="514" t="s">
        <v>532</v>
      </c>
      <c r="B3" s="248" t="s">
        <v>534</v>
      </c>
      <c r="C3" s="248" t="s">
        <v>217</v>
      </c>
      <c r="D3" s="248" t="s">
        <v>218</v>
      </c>
      <c r="E3" s="248" t="s">
        <v>174</v>
      </c>
      <c r="F3" s="248" t="s">
        <v>219</v>
      </c>
      <c r="G3" s="515" t="s">
        <v>2</v>
      </c>
      <c r="H3" s="516" t="s">
        <v>533</v>
      </c>
    </row>
    <row r="4" spans="1:8" ht="15" customHeight="1" thickBot="1">
      <c r="A4" s="517" t="s">
        <v>353</v>
      </c>
      <c r="B4" s="518">
        <f aca="true" t="shared" si="0" ref="B4:G4">SUM(B5,B6,B8)</f>
        <v>-1532502</v>
      </c>
      <c r="C4" s="518">
        <f t="shared" si="0"/>
        <v>-889879</v>
      </c>
      <c r="D4" s="518">
        <f t="shared" si="0"/>
        <v>620862</v>
      </c>
      <c r="E4" s="518">
        <f t="shared" si="0"/>
        <v>-13980</v>
      </c>
      <c r="F4" s="518">
        <f t="shared" si="0"/>
        <v>300160</v>
      </c>
      <c r="G4" s="518">
        <f t="shared" si="0"/>
        <v>0</v>
      </c>
      <c r="H4" s="519">
        <f>SUM(B4:G4)</f>
        <v>-1515339</v>
      </c>
    </row>
    <row r="5" spans="1:8" ht="15" customHeight="1">
      <c r="A5" s="520" t="s">
        <v>79</v>
      </c>
      <c r="B5" s="378">
        <v>-683042</v>
      </c>
      <c r="C5" s="357">
        <v>-326194</v>
      </c>
      <c r="D5" s="357">
        <v>222533</v>
      </c>
      <c r="E5" s="357">
        <v>-26</v>
      </c>
      <c r="F5" s="357">
        <v>172350</v>
      </c>
      <c r="G5" s="378">
        <v>0</v>
      </c>
      <c r="H5" s="379">
        <f aca="true" t="shared" si="1" ref="H5:H17">SUM(B5:G5)</f>
        <v>-614379</v>
      </c>
    </row>
    <row r="6" spans="1:8" ht="15" customHeight="1">
      <c r="A6" s="197" t="s">
        <v>220</v>
      </c>
      <c r="B6" s="380">
        <v>-849460</v>
      </c>
      <c r="C6" s="356">
        <v>-563685</v>
      </c>
      <c r="D6" s="356">
        <v>398329</v>
      </c>
      <c r="E6" s="356">
        <v>-13954</v>
      </c>
      <c r="F6" s="356">
        <v>127810</v>
      </c>
      <c r="G6" s="380">
        <v>0</v>
      </c>
      <c r="H6" s="381">
        <f t="shared" si="1"/>
        <v>-900960</v>
      </c>
    </row>
    <row r="7" spans="1:8" ht="15" customHeight="1" thickBot="1">
      <c r="A7" s="394" t="s">
        <v>221</v>
      </c>
      <c r="B7" s="380">
        <v>-491329</v>
      </c>
      <c r="C7" s="356">
        <v>-291120</v>
      </c>
      <c r="D7" s="356">
        <v>235741</v>
      </c>
      <c r="E7" s="356">
        <v>-9110</v>
      </c>
      <c r="F7" s="356">
        <v>39890</v>
      </c>
      <c r="G7" s="380">
        <v>0</v>
      </c>
      <c r="H7" s="381">
        <f t="shared" si="1"/>
        <v>-515928</v>
      </c>
    </row>
    <row r="8" spans="1:8" ht="15" customHeight="1" hidden="1" thickBot="1">
      <c r="A8" s="521" t="s">
        <v>2</v>
      </c>
      <c r="B8" s="522">
        <v>0</v>
      </c>
      <c r="C8" s="523">
        <v>0</v>
      </c>
      <c r="D8" s="523">
        <v>0</v>
      </c>
      <c r="E8" s="523">
        <v>0</v>
      </c>
      <c r="F8" s="523">
        <v>0</v>
      </c>
      <c r="G8" s="522">
        <v>0</v>
      </c>
      <c r="H8" s="524">
        <f t="shared" si="1"/>
        <v>0</v>
      </c>
    </row>
    <row r="9" spans="1:8" ht="15" customHeight="1" thickBot="1">
      <c r="A9" s="171" t="s">
        <v>354</v>
      </c>
      <c r="B9" s="384">
        <f>SUM(B10:B11,B14,B15)</f>
        <v>-1442251</v>
      </c>
      <c r="C9" s="384">
        <f>SUM(C10:C11,C14,C15)</f>
        <v>-434161</v>
      </c>
      <c r="D9" s="384">
        <f>SUM(D10:D11,D14,D15)</f>
        <v>335426</v>
      </c>
      <c r="E9" s="384">
        <f>SUM(E10:E11,E14,E15)</f>
        <v>-6007</v>
      </c>
      <c r="F9" s="384">
        <f>SUM(F10:F11,F14,F15)</f>
        <v>245586</v>
      </c>
      <c r="G9" s="384">
        <f>SUM(G10:G11,G15)</f>
        <v>0</v>
      </c>
      <c r="H9" s="385">
        <f t="shared" si="1"/>
        <v>-1301407</v>
      </c>
    </row>
    <row r="10" spans="1:8" ht="15" customHeight="1">
      <c r="A10" s="520" t="s">
        <v>79</v>
      </c>
      <c r="B10" s="378">
        <v>-204860</v>
      </c>
      <c r="C10" s="357">
        <v>-98524</v>
      </c>
      <c r="D10" s="357">
        <v>64928</v>
      </c>
      <c r="E10" s="357">
        <v>10870</v>
      </c>
      <c r="F10" s="357">
        <v>37096</v>
      </c>
      <c r="G10" s="378">
        <v>0</v>
      </c>
      <c r="H10" s="379">
        <f t="shared" si="1"/>
        <v>-190490</v>
      </c>
    </row>
    <row r="11" spans="1:8" ht="15" customHeight="1">
      <c r="A11" s="197" t="s">
        <v>220</v>
      </c>
      <c r="B11" s="380">
        <v>-1187981</v>
      </c>
      <c r="C11" s="380">
        <v>-311476</v>
      </c>
      <c r="D11" s="380">
        <v>251131</v>
      </c>
      <c r="E11" s="380">
        <v>-16877</v>
      </c>
      <c r="F11" s="380">
        <v>208280</v>
      </c>
      <c r="G11" s="380">
        <v>0</v>
      </c>
      <c r="H11" s="381">
        <f t="shared" si="1"/>
        <v>-1056923</v>
      </c>
    </row>
    <row r="12" spans="1:8" ht="15" customHeight="1">
      <c r="A12" s="525" t="s">
        <v>222</v>
      </c>
      <c r="B12" s="380">
        <v>-157515</v>
      </c>
      <c r="C12" s="356">
        <v>-38664</v>
      </c>
      <c r="D12" s="356">
        <v>73697</v>
      </c>
      <c r="E12" s="356">
        <v>-19847</v>
      </c>
      <c r="F12" s="356">
        <v>113541</v>
      </c>
      <c r="G12" s="380">
        <v>0</v>
      </c>
      <c r="H12" s="381">
        <f t="shared" si="1"/>
        <v>-28788</v>
      </c>
    </row>
    <row r="13" spans="1:8" ht="15" customHeight="1">
      <c r="A13" s="394" t="s">
        <v>223</v>
      </c>
      <c r="B13" s="380">
        <v>-1030466</v>
      </c>
      <c r="C13" s="356">
        <v>-272812</v>
      </c>
      <c r="D13" s="356">
        <v>177434</v>
      </c>
      <c r="E13" s="356">
        <v>2970</v>
      </c>
      <c r="F13" s="356">
        <v>94739</v>
      </c>
      <c r="G13" s="380">
        <v>0</v>
      </c>
      <c r="H13" s="381">
        <f>SUM(B13:G13)</f>
        <v>-1028135</v>
      </c>
    </row>
    <row r="14" spans="1:8" ht="15" customHeight="1" thickBot="1">
      <c r="A14" s="197" t="s">
        <v>2</v>
      </c>
      <c r="B14" s="380">
        <v>-49410</v>
      </c>
      <c r="C14" s="356">
        <v>-24161</v>
      </c>
      <c r="D14" s="356">
        <v>19367</v>
      </c>
      <c r="E14" s="356">
        <v>0</v>
      </c>
      <c r="F14" s="356">
        <v>210</v>
      </c>
      <c r="G14" s="380">
        <v>0</v>
      </c>
      <c r="H14" s="381">
        <f>SUM(B14:G14)</f>
        <v>-53994</v>
      </c>
    </row>
    <row r="15" spans="1:8" ht="15" customHeight="1" hidden="1" thickBot="1">
      <c r="A15" s="526" t="s">
        <v>473</v>
      </c>
      <c r="B15" s="523">
        <v>0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7">
        <f>SUM(B15:G15)</f>
        <v>0</v>
      </c>
    </row>
    <row r="16" spans="1:8" ht="15" customHeight="1" thickBot="1">
      <c r="A16" s="171" t="s">
        <v>337</v>
      </c>
      <c r="B16" s="384">
        <v>-1111</v>
      </c>
      <c r="C16" s="528">
        <v>-197</v>
      </c>
      <c r="D16" s="528">
        <v>565</v>
      </c>
      <c r="E16" s="528">
        <v>-6</v>
      </c>
      <c r="F16" s="528">
        <v>0</v>
      </c>
      <c r="G16" s="384">
        <v>0</v>
      </c>
      <c r="H16" s="385">
        <f>SUM(B16:G16)</f>
        <v>-749</v>
      </c>
    </row>
    <row r="17" spans="1:8" ht="24.75" customHeight="1" thickBot="1">
      <c r="A17" s="171" t="s">
        <v>449</v>
      </c>
      <c r="B17" s="384">
        <f aca="true" t="shared" si="2" ref="B17:G17">B4+B9+B16</f>
        <v>-2975864</v>
      </c>
      <c r="C17" s="384">
        <f t="shared" si="2"/>
        <v>-1324237</v>
      </c>
      <c r="D17" s="384">
        <f t="shared" si="2"/>
        <v>956853</v>
      </c>
      <c r="E17" s="384">
        <f t="shared" si="2"/>
        <v>-19993</v>
      </c>
      <c r="F17" s="384">
        <f t="shared" si="2"/>
        <v>545746</v>
      </c>
      <c r="G17" s="384">
        <f t="shared" si="2"/>
        <v>0</v>
      </c>
      <c r="H17" s="385">
        <f t="shared" si="1"/>
        <v>-2817495</v>
      </c>
    </row>
    <row r="19" ht="10.5">
      <c r="H19" s="346"/>
    </row>
    <row r="20" spans="1:8" ht="10.5">
      <c r="A20" s="99"/>
      <c r="B20" s="67"/>
      <c r="C20" s="67"/>
      <c r="D20" s="67"/>
      <c r="E20" s="67"/>
      <c r="F20" s="67"/>
      <c r="G20" s="67"/>
      <c r="H20" s="67"/>
    </row>
    <row r="21" spans="1:8" ht="45" customHeight="1">
      <c r="A21" s="514" t="s">
        <v>490</v>
      </c>
      <c r="B21" s="248" t="s">
        <v>523</v>
      </c>
      <c r="C21" s="248" t="s">
        <v>217</v>
      </c>
      <c r="D21" s="248" t="s">
        <v>218</v>
      </c>
      <c r="E21" s="248" t="s">
        <v>174</v>
      </c>
      <c r="F21" s="248" t="s">
        <v>219</v>
      </c>
      <c r="G21" s="515" t="s">
        <v>2</v>
      </c>
      <c r="H21" s="516" t="s">
        <v>491</v>
      </c>
    </row>
    <row r="22" spans="1:8" ht="15" customHeight="1" thickBot="1">
      <c r="A22" s="517" t="s">
        <v>353</v>
      </c>
      <c r="B22" s="518">
        <v>-1480413</v>
      </c>
      <c r="C22" s="518">
        <v>-1154655</v>
      </c>
      <c r="D22" s="518">
        <v>932620</v>
      </c>
      <c r="E22" s="518">
        <v>169578</v>
      </c>
      <c r="F22" s="518">
        <v>368</v>
      </c>
      <c r="G22" s="518">
        <v>0</v>
      </c>
      <c r="H22" s="519">
        <f aca="true" t="shared" si="3" ref="H22:H35">SUM(B22:G22)</f>
        <v>-1532502</v>
      </c>
    </row>
    <row r="23" spans="1:8" ht="15" customHeight="1">
      <c r="A23" s="520" t="s">
        <v>79</v>
      </c>
      <c r="B23" s="378">
        <v>-593854</v>
      </c>
      <c r="C23" s="357">
        <v>-429843</v>
      </c>
      <c r="D23" s="357">
        <v>260277</v>
      </c>
      <c r="E23" s="357">
        <v>80195</v>
      </c>
      <c r="F23" s="357">
        <v>183</v>
      </c>
      <c r="G23" s="378">
        <v>0</v>
      </c>
      <c r="H23" s="379">
        <f t="shared" si="3"/>
        <v>-683042</v>
      </c>
    </row>
    <row r="24" spans="1:8" ht="15" customHeight="1">
      <c r="A24" s="197" t="s">
        <v>220</v>
      </c>
      <c r="B24" s="380">
        <v>-886559</v>
      </c>
      <c r="C24" s="356">
        <v>-724812</v>
      </c>
      <c r="D24" s="356">
        <v>672343</v>
      </c>
      <c r="E24" s="356">
        <v>89383</v>
      </c>
      <c r="F24" s="356">
        <v>185</v>
      </c>
      <c r="G24" s="380">
        <v>0</v>
      </c>
      <c r="H24" s="381">
        <f t="shared" si="3"/>
        <v>-849460</v>
      </c>
    </row>
    <row r="25" spans="1:8" ht="15" customHeight="1" thickBot="1">
      <c r="A25" s="394" t="s">
        <v>221</v>
      </c>
      <c r="B25" s="380">
        <v>-541352</v>
      </c>
      <c r="C25" s="356">
        <v>-454401</v>
      </c>
      <c r="D25" s="356">
        <v>429254</v>
      </c>
      <c r="E25" s="356">
        <v>75034</v>
      </c>
      <c r="F25" s="356">
        <v>136</v>
      </c>
      <c r="G25" s="380">
        <v>0</v>
      </c>
      <c r="H25" s="381">
        <f t="shared" si="3"/>
        <v>-491329</v>
      </c>
    </row>
    <row r="26" spans="1:8" ht="15" customHeight="1" hidden="1" thickBot="1">
      <c r="A26" s="521" t="s">
        <v>2</v>
      </c>
      <c r="B26" s="522">
        <v>0</v>
      </c>
      <c r="C26" s="523">
        <v>0</v>
      </c>
      <c r="D26" s="523">
        <v>0</v>
      </c>
      <c r="E26" s="523">
        <v>0</v>
      </c>
      <c r="F26" s="523">
        <v>0</v>
      </c>
      <c r="G26" s="522">
        <v>0</v>
      </c>
      <c r="H26" s="524">
        <f t="shared" si="3"/>
        <v>0</v>
      </c>
    </row>
    <row r="27" spans="1:8" ht="15" customHeight="1" thickBot="1">
      <c r="A27" s="171" t="s">
        <v>354</v>
      </c>
      <c r="B27" s="384">
        <v>-1309059</v>
      </c>
      <c r="C27" s="384">
        <v>-751328</v>
      </c>
      <c r="D27" s="384">
        <v>547963</v>
      </c>
      <c r="E27" s="384">
        <v>-6538</v>
      </c>
      <c r="F27" s="384">
        <v>76711</v>
      </c>
      <c r="G27" s="384">
        <v>0</v>
      </c>
      <c r="H27" s="385">
        <f t="shared" si="3"/>
        <v>-1442251</v>
      </c>
    </row>
    <row r="28" spans="1:8" ht="15" customHeight="1">
      <c r="A28" s="520" t="s">
        <v>79</v>
      </c>
      <c r="B28" s="378">
        <v>-241111</v>
      </c>
      <c r="C28" s="357">
        <v>-150230</v>
      </c>
      <c r="D28" s="357">
        <v>150225</v>
      </c>
      <c r="E28" s="357">
        <v>6341</v>
      </c>
      <c r="F28" s="357">
        <v>29915</v>
      </c>
      <c r="G28" s="378">
        <v>0</v>
      </c>
      <c r="H28" s="379">
        <f t="shared" si="3"/>
        <v>-204860</v>
      </c>
    </row>
    <row r="29" spans="1:8" ht="15" customHeight="1">
      <c r="A29" s="197" t="s">
        <v>220</v>
      </c>
      <c r="B29" s="380">
        <v>-1061730</v>
      </c>
      <c r="C29" s="380">
        <v>-552420</v>
      </c>
      <c r="D29" s="380">
        <v>396823</v>
      </c>
      <c r="E29" s="380">
        <v>-12879</v>
      </c>
      <c r="F29" s="380">
        <v>42225</v>
      </c>
      <c r="G29" s="380">
        <v>0</v>
      </c>
      <c r="H29" s="381">
        <f t="shared" si="3"/>
        <v>-1187981</v>
      </c>
    </row>
    <row r="30" spans="1:8" ht="15" customHeight="1">
      <c r="A30" s="525" t="s">
        <v>222</v>
      </c>
      <c r="B30" s="380">
        <v>-193948</v>
      </c>
      <c r="C30" s="356">
        <v>-173802</v>
      </c>
      <c r="D30" s="356">
        <v>205938</v>
      </c>
      <c r="E30" s="356">
        <v>-184</v>
      </c>
      <c r="F30" s="356">
        <v>4481</v>
      </c>
      <c r="G30" s="380">
        <v>0</v>
      </c>
      <c r="H30" s="381">
        <f t="shared" si="3"/>
        <v>-157515</v>
      </c>
    </row>
    <row r="31" spans="1:8" ht="15" customHeight="1">
      <c r="A31" s="394" t="s">
        <v>223</v>
      </c>
      <c r="B31" s="380">
        <v>-867782</v>
      </c>
      <c r="C31" s="356">
        <v>-378618</v>
      </c>
      <c r="D31" s="356">
        <v>190885</v>
      </c>
      <c r="E31" s="356">
        <v>-12695</v>
      </c>
      <c r="F31" s="356">
        <v>37744</v>
      </c>
      <c r="G31" s="380">
        <v>0</v>
      </c>
      <c r="H31" s="381">
        <f t="shared" si="3"/>
        <v>-1030466</v>
      </c>
    </row>
    <row r="32" spans="1:8" ht="15" customHeight="1">
      <c r="A32" s="197" t="s">
        <v>2</v>
      </c>
      <c r="B32" s="380">
        <v>-7007</v>
      </c>
      <c r="C32" s="356">
        <v>-48678</v>
      </c>
      <c r="D32" s="356">
        <v>1704</v>
      </c>
      <c r="E32" s="356">
        <v>0</v>
      </c>
      <c r="F32" s="356">
        <v>4571</v>
      </c>
      <c r="G32" s="380">
        <v>0</v>
      </c>
      <c r="H32" s="381">
        <f t="shared" si="3"/>
        <v>-49410</v>
      </c>
    </row>
    <row r="33" spans="1:8" ht="15" customHeight="1" thickBot="1">
      <c r="A33" s="526" t="s">
        <v>473</v>
      </c>
      <c r="B33" s="523">
        <v>789</v>
      </c>
      <c r="C33" s="523">
        <v>0</v>
      </c>
      <c r="D33" s="523">
        <v>-789</v>
      </c>
      <c r="E33" s="523">
        <v>0</v>
      </c>
      <c r="F33" s="523">
        <v>0</v>
      </c>
      <c r="G33" s="523"/>
      <c r="H33" s="527">
        <f t="shared" si="3"/>
        <v>0</v>
      </c>
    </row>
    <row r="34" spans="1:8" ht="15" customHeight="1" thickBot="1">
      <c r="A34" s="171" t="s">
        <v>337</v>
      </c>
      <c r="B34" s="384">
        <v>-1369</v>
      </c>
      <c r="C34" s="528">
        <v>-8462</v>
      </c>
      <c r="D34" s="528">
        <v>8780</v>
      </c>
      <c r="E34" s="528">
        <v>-64</v>
      </c>
      <c r="F34" s="528">
        <v>4</v>
      </c>
      <c r="G34" s="384">
        <v>0</v>
      </c>
      <c r="H34" s="385">
        <f t="shared" si="3"/>
        <v>-1111</v>
      </c>
    </row>
    <row r="35" spans="1:8" ht="24.75" customHeight="1" thickBot="1">
      <c r="A35" s="171" t="s">
        <v>449</v>
      </c>
      <c r="B35" s="384">
        <v>-2790841</v>
      </c>
      <c r="C35" s="384">
        <v>-1914445</v>
      </c>
      <c r="D35" s="384">
        <v>1489363</v>
      </c>
      <c r="E35" s="384">
        <v>162976</v>
      </c>
      <c r="F35" s="384">
        <v>77083</v>
      </c>
      <c r="G35" s="384">
        <v>0</v>
      </c>
      <c r="H35" s="385">
        <f t="shared" si="3"/>
        <v>-2975864</v>
      </c>
    </row>
    <row r="37" ht="10.5">
      <c r="H37" s="346"/>
    </row>
  </sheetData>
  <sheetProtection/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3:K1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0.7109375" style="12" customWidth="1"/>
    <col min="2" max="5" width="18.7109375" style="12" customWidth="1"/>
    <col min="6" max="6" width="10.7109375" style="12" customWidth="1"/>
    <col min="7" max="7" width="14.421875" style="12" customWidth="1"/>
    <col min="8" max="8" width="8.7109375" style="12" bestFit="1" customWidth="1"/>
    <col min="9" max="9" width="10.57421875" style="12" bestFit="1" customWidth="1"/>
    <col min="10" max="16384" width="9.140625" style="12" customWidth="1"/>
  </cols>
  <sheetData>
    <row r="2" ht="11.25" thickBot="1"/>
    <row r="3" spans="1:5" ht="16.5" customHeight="1" thickBot="1">
      <c r="A3" s="914" t="s">
        <v>4</v>
      </c>
      <c r="B3" s="915" t="s">
        <v>526</v>
      </c>
      <c r="C3" s="915"/>
      <c r="D3" s="915" t="s">
        <v>481</v>
      </c>
      <c r="E3" s="916"/>
    </row>
    <row r="4" spans="1:5" ht="30" customHeight="1" thickBot="1">
      <c r="A4" s="914"/>
      <c r="B4" s="359" t="s">
        <v>456</v>
      </c>
      <c r="C4" s="359" t="s">
        <v>457</v>
      </c>
      <c r="D4" s="359" t="s">
        <v>456</v>
      </c>
      <c r="E4" s="360" t="s">
        <v>457</v>
      </c>
    </row>
    <row r="5" spans="1:6" ht="16.5" customHeight="1">
      <c r="A5" s="529" t="s">
        <v>381</v>
      </c>
      <c r="B5" s="530">
        <v>77405640</v>
      </c>
      <c r="C5" s="531">
        <v>91.51682843471801</v>
      </c>
      <c r="D5" s="532">
        <v>74325196</v>
      </c>
      <c r="E5" s="533">
        <v>91.29804036167319</v>
      </c>
      <c r="F5" s="13"/>
    </row>
    <row r="6" spans="1:5" ht="16.5" customHeight="1">
      <c r="A6" s="534" t="s">
        <v>73</v>
      </c>
      <c r="B6" s="535">
        <v>2637974</v>
      </c>
      <c r="C6" s="536">
        <v>3.1188814403349263</v>
      </c>
      <c r="D6" s="537">
        <v>2452742</v>
      </c>
      <c r="E6" s="538">
        <v>3.0128482690146017</v>
      </c>
    </row>
    <row r="7" spans="1:5" ht="16.5" customHeight="1" thickBot="1">
      <c r="A7" s="539" t="s">
        <v>382</v>
      </c>
      <c r="B7" s="540">
        <v>4537158</v>
      </c>
      <c r="C7" s="541">
        <v>5.3642901249470745</v>
      </c>
      <c r="D7" s="542">
        <v>4631472</v>
      </c>
      <c r="E7" s="543">
        <v>5.68911136931222</v>
      </c>
    </row>
    <row r="8" spans="1:8" ht="16.5" customHeight="1" thickBot="1">
      <c r="A8" s="544" t="s">
        <v>48</v>
      </c>
      <c r="B8" s="545">
        <f>SUM(B5:B7)</f>
        <v>84580772</v>
      </c>
      <c r="C8" s="546">
        <f>SUM(C5:C7)</f>
        <v>100.00000000000001</v>
      </c>
      <c r="D8" s="545">
        <f>SUM(D5:D7)</f>
        <v>81409410</v>
      </c>
      <c r="E8" s="547">
        <f>SUM(E5:E7)</f>
        <v>100</v>
      </c>
      <c r="F8" s="33"/>
      <c r="G8" s="74"/>
      <c r="H8" s="74">
        <f>D8-'Note 22 Loans'!D17</f>
        <v>0</v>
      </c>
    </row>
    <row r="9" spans="1:11" ht="24.75" customHeight="1" thickBot="1">
      <c r="A9" s="548" t="s">
        <v>364</v>
      </c>
      <c r="B9" s="549">
        <v>-2817495</v>
      </c>
      <c r="C9" s="550">
        <v>3.3311294439355557</v>
      </c>
      <c r="D9" s="549">
        <v>-2975864</v>
      </c>
      <c r="E9" s="551">
        <v>3.6554300049588857</v>
      </c>
      <c r="I9" s="54"/>
      <c r="K9" s="54"/>
    </row>
    <row r="10" spans="1:8" ht="16.5" customHeight="1" thickBot="1">
      <c r="A10" s="544" t="s">
        <v>49</v>
      </c>
      <c r="B10" s="545">
        <f>SUM(B8:B9)</f>
        <v>81763277</v>
      </c>
      <c r="C10" s="546">
        <f>C8-C9</f>
        <v>96.66887055606446</v>
      </c>
      <c r="D10" s="545">
        <f>SUM(D8:D9)</f>
        <v>78433546</v>
      </c>
      <c r="E10" s="547">
        <f>E8-E9</f>
        <v>96.34456999504111</v>
      </c>
      <c r="F10" s="33"/>
      <c r="G10" s="74"/>
      <c r="H10" s="74">
        <f>D10-'Note 22 Loans'!D19</f>
        <v>0</v>
      </c>
    </row>
    <row r="11" spans="1:5" ht="10.5">
      <c r="A11" s="28"/>
      <c r="B11" s="29"/>
      <c r="C11" s="29"/>
      <c r="D11" s="30"/>
      <c r="E11" s="31"/>
    </row>
  </sheetData>
  <sheetProtection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41"/>
  <sheetViews>
    <sheetView zoomScalePageLayoutView="0" workbookViewId="0" topLeftCell="A1">
      <selection activeCell="A1" sqref="A1:F1"/>
    </sheetView>
  </sheetViews>
  <sheetFormatPr defaultColWidth="18.421875" defaultRowHeight="12.75"/>
  <cols>
    <col min="1" max="1" width="22.7109375" style="19" customWidth="1"/>
    <col min="2" max="4" width="13.7109375" style="19" customWidth="1"/>
    <col min="5" max="5" width="13.7109375" style="19" hidden="1" customWidth="1"/>
    <col min="6" max="13" width="13.7109375" style="19" customWidth="1"/>
    <col min="14" max="16384" width="18.421875" style="19" customWidth="1"/>
  </cols>
  <sheetData>
    <row r="1" spans="1:12" ht="24.75" customHeight="1">
      <c r="A1" s="999" t="s">
        <v>365</v>
      </c>
      <c r="B1" s="1000"/>
      <c r="C1" s="1000"/>
      <c r="D1" s="1000"/>
      <c r="E1" s="1000"/>
      <c r="F1" s="1000"/>
      <c r="G1" s="60"/>
      <c r="H1" s="60"/>
      <c r="I1" s="60"/>
      <c r="J1" s="60"/>
      <c r="K1" s="60"/>
      <c r="L1" s="60"/>
    </row>
    <row r="2" spans="1:13" ht="19.5" customHeight="1" thickBot="1">
      <c r="A2" s="552" t="s">
        <v>528</v>
      </c>
      <c r="B2" s="937" t="s">
        <v>366</v>
      </c>
      <c r="C2" s="938"/>
      <c r="D2" s="938"/>
      <c r="E2" s="553"/>
      <c r="F2" s="937" t="s">
        <v>10</v>
      </c>
      <c r="G2" s="938"/>
      <c r="H2" s="938"/>
      <c r="I2" s="938"/>
      <c r="J2" s="939"/>
      <c r="K2" s="931" t="s">
        <v>11</v>
      </c>
      <c r="L2" s="931" t="s">
        <v>80</v>
      </c>
      <c r="M2" s="933" t="s">
        <v>190</v>
      </c>
    </row>
    <row r="3" spans="1:13" ht="17.25" customHeight="1">
      <c r="A3" s="942" t="s">
        <v>387</v>
      </c>
      <c r="B3" s="944" t="s">
        <v>79</v>
      </c>
      <c r="C3" s="946" t="s">
        <v>12</v>
      </c>
      <c r="D3" s="554" t="s">
        <v>340</v>
      </c>
      <c r="E3" s="929" t="s">
        <v>2</v>
      </c>
      <c r="F3" s="940" t="s">
        <v>79</v>
      </c>
      <c r="G3" s="946" t="s">
        <v>12</v>
      </c>
      <c r="H3" s="946"/>
      <c r="I3" s="946" t="s">
        <v>145</v>
      </c>
      <c r="J3" s="935" t="s">
        <v>2</v>
      </c>
      <c r="K3" s="932"/>
      <c r="L3" s="932"/>
      <c r="M3" s="934"/>
    </row>
    <row r="4" spans="1:13" ht="53.25" customHeight="1">
      <c r="A4" s="943"/>
      <c r="B4" s="945"/>
      <c r="C4" s="947"/>
      <c r="D4" s="555" t="s">
        <v>122</v>
      </c>
      <c r="E4" s="930"/>
      <c r="F4" s="941"/>
      <c r="G4" s="555" t="s">
        <v>26</v>
      </c>
      <c r="H4" s="555" t="s">
        <v>129</v>
      </c>
      <c r="I4" s="947"/>
      <c r="J4" s="936"/>
      <c r="K4" s="932"/>
      <c r="L4" s="932"/>
      <c r="M4" s="934"/>
    </row>
    <row r="5" spans="1:13" ht="16.5" customHeight="1">
      <c r="A5" s="436">
        <v>1</v>
      </c>
      <c r="B5" s="556">
        <v>159577</v>
      </c>
      <c r="C5" s="557">
        <v>10247838</v>
      </c>
      <c r="D5" s="557">
        <v>10334730</v>
      </c>
      <c r="E5" s="557">
        <v>0</v>
      </c>
      <c r="F5" s="557">
        <v>91092</v>
      </c>
      <c r="G5" s="557">
        <v>44111</v>
      </c>
      <c r="H5" s="557">
        <v>637508</v>
      </c>
      <c r="I5" s="557">
        <v>0</v>
      </c>
      <c r="J5" s="558">
        <v>20439</v>
      </c>
      <c r="K5" s="559">
        <v>167180</v>
      </c>
      <c r="L5" s="559">
        <v>0</v>
      </c>
      <c r="M5" s="560">
        <f>SUM(B5:C5,E5:L5)</f>
        <v>11367745</v>
      </c>
    </row>
    <row r="6" spans="1:13" ht="16.5" customHeight="1">
      <c r="A6" s="438">
        <v>2</v>
      </c>
      <c r="B6" s="561">
        <v>1336592</v>
      </c>
      <c r="C6" s="562">
        <v>20751325</v>
      </c>
      <c r="D6" s="562">
        <v>18959089</v>
      </c>
      <c r="E6" s="562">
        <v>0</v>
      </c>
      <c r="F6" s="562">
        <v>873695</v>
      </c>
      <c r="G6" s="562">
        <v>1925685</v>
      </c>
      <c r="H6" s="562">
        <v>1895384</v>
      </c>
      <c r="I6" s="562">
        <v>0</v>
      </c>
      <c r="J6" s="563">
        <v>151531</v>
      </c>
      <c r="K6" s="453">
        <v>680603</v>
      </c>
      <c r="L6" s="453">
        <v>0</v>
      </c>
      <c r="M6" s="564">
        <f aca="true" t="shared" si="0" ref="M6:M14">SUM(B6:C6,E6:L6)</f>
        <v>27614815</v>
      </c>
    </row>
    <row r="7" spans="1:13" ht="16.5" customHeight="1">
      <c r="A7" s="438">
        <v>3</v>
      </c>
      <c r="B7" s="561">
        <v>1010228</v>
      </c>
      <c r="C7" s="562">
        <v>3766119</v>
      </c>
      <c r="D7" s="562">
        <v>2153346</v>
      </c>
      <c r="E7" s="562">
        <v>0</v>
      </c>
      <c r="F7" s="562">
        <v>580802</v>
      </c>
      <c r="G7" s="562">
        <v>1420445</v>
      </c>
      <c r="H7" s="562">
        <v>9010926</v>
      </c>
      <c r="I7" s="562">
        <v>0</v>
      </c>
      <c r="J7" s="563">
        <v>6</v>
      </c>
      <c r="K7" s="453">
        <v>343154</v>
      </c>
      <c r="L7" s="453">
        <v>0</v>
      </c>
      <c r="M7" s="564">
        <f t="shared" si="0"/>
        <v>16131680</v>
      </c>
    </row>
    <row r="8" spans="1:13" ht="16.5" customHeight="1">
      <c r="A8" s="438">
        <v>4</v>
      </c>
      <c r="B8" s="561">
        <v>1753167</v>
      </c>
      <c r="C8" s="562">
        <v>2939356</v>
      </c>
      <c r="D8" s="562">
        <v>928821</v>
      </c>
      <c r="E8" s="562">
        <v>0</v>
      </c>
      <c r="F8" s="562">
        <v>1721292</v>
      </c>
      <c r="G8" s="562">
        <v>1369798</v>
      </c>
      <c r="H8" s="562">
        <v>6147027</v>
      </c>
      <c r="I8" s="562">
        <v>0</v>
      </c>
      <c r="J8" s="563">
        <v>0</v>
      </c>
      <c r="K8" s="453">
        <v>36121</v>
      </c>
      <c r="L8" s="453">
        <v>0</v>
      </c>
      <c r="M8" s="564">
        <f t="shared" si="0"/>
        <v>13966761</v>
      </c>
    </row>
    <row r="9" spans="1:13" ht="16.5" customHeight="1">
      <c r="A9" s="438">
        <v>5</v>
      </c>
      <c r="B9" s="561">
        <v>685038</v>
      </c>
      <c r="C9" s="562">
        <v>1125769</v>
      </c>
      <c r="D9" s="562">
        <v>495591</v>
      </c>
      <c r="E9" s="562">
        <v>0</v>
      </c>
      <c r="F9" s="562">
        <v>429849</v>
      </c>
      <c r="G9" s="562">
        <v>127158</v>
      </c>
      <c r="H9" s="562">
        <v>2718618</v>
      </c>
      <c r="I9" s="562">
        <v>0</v>
      </c>
      <c r="J9" s="563">
        <v>0</v>
      </c>
      <c r="K9" s="453">
        <v>260</v>
      </c>
      <c r="L9" s="453">
        <v>0</v>
      </c>
      <c r="M9" s="564">
        <f t="shared" si="0"/>
        <v>5086692</v>
      </c>
    </row>
    <row r="10" spans="1:13" ht="16.5" customHeight="1">
      <c r="A10" s="438">
        <v>6</v>
      </c>
      <c r="B10" s="561">
        <v>54296</v>
      </c>
      <c r="C10" s="562">
        <v>114492</v>
      </c>
      <c r="D10" s="562">
        <v>65706</v>
      </c>
      <c r="E10" s="562">
        <v>0</v>
      </c>
      <c r="F10" s="562">
        <v>18510</v>
      </c>
      <c r="G10" s="562">
        <v>344</v>
      </c>
      <c r="H10" s="562">
        <v>140989</v>
      </c>
      <c r="I10" s="562">
        <v>0</v>
      </c>
      <c r="J10" s="563">
        <v>0</v>
      </c>
      <c r="K10" s="453">
        <v>0</v>
      </c>
      <c r="L10" s="453">
        <v>0</v>
      </c>
      <c r="M10" s="564">
        <f t="shared" si="0"/>
        <v>328631</v>
      </c>
    </row>
    <row r="11" spans="1:13" ht="16.5" customHeight="1">
      <c r="A11" s="438">
        <v>7</v>
      </c>
      <c r="B11" s="561">
        <v>125959</v>
      </c>
      <c r="C11" s="562">
        <v>292173</v>
      </c>
      <c r="D11" s="562">
        <v>182398</v>
      </c>
      <c r="E11" s="562">
        <v>0</v>
      </c>
      <c r="F11" s="562">
        <v>20358</v>
      </c>
      <c r="G11" s="562">
        <v>6552</v>
      </c>
      <c r="H11" s="562">
        <v>598960</v>
      </c>
      <c r="I11" s="562">
        <v>0</v>
      </c>
      <c r="J11" s="563">
        <v>0</v>
      </c>
      <c r="K11" s="453">
        <v>0</v>
      </c>
      <c r="L11" s="453">
        <v>0</v>
      </c>
      <c r="M11" s="564">
        <f t="shared" si="0"/>
        <v>1044002</v>
      </c>
    </row>
    <row r="12" spans="1:13" ht="16.5" customHeight="1">
      <c r="A12" s="438">
        <v>8</v>
      </c>
      <c r="B12" s="561">
        <v>29661</v>
      </c>
      <c r="C12" s="562">
        <v>0</v>
      </c>
      <c r="D12" s="562">
        <v>0</v>
      </c>
      <c r="E12" s="562">
        <v>0</v>
      </c>
      <c r="F12" s="562">
        <v>31226</v>
      </c>
      <c r="G12" s="562">
        <v>0</v>
      </c>
      <c r="H12" s="562">
        <v>0</v>
      </c>
      <c r="I12" s="562">
        <v>56676</v>
      </c>
      <c r="J12" s="563">
        <v>0</v>
      </c>
      <c r="K12" s="453">
        <v>0</v>
      </c>
      <c r="L12" s="453">
        <v>228410</v>
      </c>
      <c r="M12" s="564">
        <f t="shared" si="0"/>
        <v>345973</v>
      </c>
    </row>
    <row r="13" spans="1:13" ht="16.5" customHeight="1">
      <c r="A13" s="438" t="s">
        <v>9</v>
      </c>
      <c r="B13" s="561">
        <v>0</v>
      </c>
      <c r="C13" s="565">
        <v>0</v>
      </c>
      <c r="D13" s="562">
        <v>0</v>
      </c>
      <c r="E13" s="562">
        <v>0</v>
      </c>
      <c r="F13" s="562">
        <v>0</v>
      </c>
      <c r="G13" s="562">
        <v>0</v>
      </c>
      <c r="H13" s="562">
        <v>0</v>
      </c>
      <c r="I13" s="562">
        <v>0</v>
      </c>
      <c r="J13" s="563">
        <v>1482743</v>
      </c>
      <c r="K13" s="453">
        <v>0</v>
      </c>
      <c r="L13" s="453">
        <v>0</v>
      </c>
      <c r="M13" s="564">
        <f t="shared" si="0"/>
        <v>1482743</v>
      </c>
    </row>
    <row r="14" spans="1:13" ht="16.5" customHeight="1" thickBot="1">
      <c r="A14" s="566" t="s">
        <v>397</v>
      </c>
      <c r="B14" s="567">
        <v>2275</v>
      </c>
      <c r="C14" s="568">
        <v>34309</v>
      </c>
      <c r="D14" s="568">
        <v>28680</v>
      </c>
      <c r="E14" s="568">
        <v>0</v>
      </c>
      <c r="F14" s="568">
        <v>0</v>
      </c>
      <c r="G14" s="568">
        <v>0</v>
      </c>
      <c r="H14" s="568">
        <v>0</v>
      </c>
      <c r="I14" s="568">
        <v>0</v>
      </c>
      <c r="J14" s="569">
        <v>0</v>
      </c>
      <c r="K14" s="570">
        <v>0</v>
      </c>
      <c r="L14" s="570">
        <v>14</v>
      </c>
      <c r="M14" s="571">
        <f t="shared" si="0"/>
        <v>36598</v>
      </c>
    </row>
    <row r="15" spans="1:14" ht="16.5" customHeight="1" thickBot="1">
      <c r="A15" s="171" t="s">
        <v>388</v>
      </c>
      <c r="B15" s="572">
        <f aca="true" t="shared" si="1" ref="B15:M15">SUM(B5:B14)</f>
        <v>5156793</v>
      </c>
      <c r="C15" s="573">
        <f t="shared" si="1"/>
        <v>39271381</v>
      </c>
      <c r="D15" s="573">
        <f t="shared" si="1"/>
        <v>33148361</v>
      </c>
      <c r="E15" s="573">
        <f t="shared" si="1"/>
        <v>0</v>
      </c>
      <c r="F15" s="573">
        <f t="shared" si="1"/>
        <v>3766824</v>
      </c>
      <c r="G15" s="573">
        <f t="shared" si="1"/>
        <v>4894093</v>
      </c>
      <c r="H15" s="573">
        <f t="shared" si="1"/>
        <v>21149412</v>
      </c>
      <c r="I15" s="573">
        <f t="shared" si="1"/>
        <v>56676</v>
      </c>
      <c r="J15" s="574">
        <f t="shared" si="1"/>
        <v>1654719</v>
      </c>
      <c r="K15" s="426">
        <f t="shared" si="1"/>
        <v>1227318</v>
      </c>
      <c r="L15" s="426">
        <f t="shared" si="1"/>
        <v>228424</v>
      </c>
      <c r="M15" s="575">
        <f t="shared" si="1"/>
        <v>77405640</v>
      </c>
      <c r="N15" s="61">
        <f>M15-'Note 22 Loans quality'!B5</f>
        <v>0</v>
      </c>
    </row>
    <row r="16" spans="1:13" ht="10.5">
      <c r="A16" s="53"/>
      <c r="B16" s="67"/>
      <c r="C16" s="67"/>
      <c r="D16" s="67"/>
      <c r="E16" s="67"/>
      <c r="F16" s="67"/>
      <c r="M16" s="576"/>
    </row>
    <row r="17" spans="1:13" ht="10.5">
      <c r="A17" s="53"/>
      <c r="B17" s="67"/>
      <c r="C17" s="67"/>
      <c r="D17" s="67"/>
      <c r="E17" s="67"/>
      <c r="F17" s="67"/>
      <c r="M17" s="67"/>
    </row>
    <row r="18" spans="1:13" ht="19.5" customHeight="1" thickBot="1">
      <c r="A18" s="552" t="s">
        <v>482</v>
      </c>
      <c r="B18" s="937" t="s">
        <v>366</v>
      </c>
      <c r="C18" s="938"/>
      <c r="D18" s="938"/>
      <c r="E18" s="553"/>
      <c r="F18" s="937" t="s">
        <v>10</v>
      </c>
      <c r="G18" s="938"/>
      <c r="H18" s="938"/>
      <c r="I18" s="938"/>
      <c r="J18" s="939"/>
      <c r="K18" s="931" t="s">
        <v>11</v>
      </c>
      <c r="L18" s="931" t="s">
        <v>80</v>
      </c>
      <c r="M18" s="933" t="s">
        <v>190</v>
      </c>
    </row>
    <row r="19" spans="1:13" ht="17.25" customHeight="1">
      <c r="A19" s="942" t="s">
        <v>387</v>
      </c>
      <c r="B19" s="944" t="s">
        <v>79</v>
      </c>
      <c r="C19" s="946" t="s">
        <v>12</v>
      </c>
      <c r="D19" s="554" t="s">
        <v>340</v>
      </c>
      <c r="E19" s="929" t="s">
        <v>2</v>
      </c>
      <c r="F19" s="940" t="s">
        <v>79</v>
      </c>
      <c r="G19" s="946" t="s">
        <v>12</v>
      </c>
      <c r="H19" s="946"/>
      <c r="I19" s="946" t="s">
        <v>145</v>
      </c>
      <c r="J19" s="935" t="s">
        <v>2</v>
      </c>
      <c r="K19" s="932"/>
      <c r="L19" s="932"/>
      <c r="M19" s="934"/>
    </row>
    <row r="20" spans="1:13" ht="53.25" customHeight="1">
      <c r="A20" s="943"/>
      <c r="B20" s="945"/>
      <c r="C20" s="947"/>
      <c r="D20" s="555" t="s">
        <v>122</v>
      </c>
      <c r="E20" s="930"/>
      <c r="F20" s="941"/>
      <c r="G20" s="555" t="s">
        <v>26</v>
      </c>
      <c r="H20" s="555" t="s">
        <v>129</v>
      </c>
      <c r="I20" s="947"/>
      <c r="J20" s="936"/>
      <c r="K20" s="932"/>
      <c r="L20" s="932"/>
      <c r="M20" s="934"/>
    </row>
    <row r="21" spans="1:13" ht="16.5" customHeight="1">
      <c r="A21" s="436">
        <v>1</v>
      </c>
      <c r="B21" s="556">
        <v>73738</v>
      </c>
      <c r="C21" s="557">
        <v>3352215</v>
      </c>
      <c r="D21" s="557">
        <v>3316206</v>
      </c>
      <c r="E21" s="557">
        <v>0</v>
      </c>
      <c r="F21" s="557">
        <v>171207</v>
      </c>
      <c r="G21" s="557">
        <v>136737</v>
      </c>
      <c r="H21" s="557">
        <v>624044</v>
      </c>
      <c r="I21" s="557">
        <v>0</v>
      </c>
      <c r="J21" s="558">
        <v>15857</v>
      </c>
      <c r="K21" s="559">
        <v>165419</v>
      </c>
      <c r="L21" s="559">
        <v>0</v>
      </c>
      <c r="M21" s="560">
        <f aca="true" t="shared" si="2" ref="M21:M30">SUM(B21:C21,F21:L21)</f>
        <v>4539217</v>
      </c>
    </row>
    <row r="22" spans="1:13" ht="16.5" customHeight="1">
      <c r="A22" s="438">
        <v>2</v>
      </c>
      <c r="B22" s="561">
        <v>986459</v>
      </c>
      <c r="C22" s="562">
        <v>23503360</v>
      </c>
      <c r="D22" s="562">
        <v>22619385</v>
      </c>
      <c r="E22" s="562">
        <v>0</v>
      </c>
      <c r="F22" s="562">
        <v>563181</v>
      </c>
      <c r="G22" s="562">
        <v>1572989</v>
      </c>
      <c r="H22" s="562">
        <v>1331849</v>
      </c>
      <c r="I22" s="562">
        <v>0</v>
      </c>
      <c r="J22" s="563">
        <v>16541</v>
      </c>
      <c r="K22" s="453">
        <v>910399</v>
      </c>
      <c r="L22" s="453">
        <v>0</v>
      </c>
      <c r="M22" s="564">
        <f t="shared" si="2"/>
        <v>28884778</v>
      </c>
    </row>
    <row r="23" spans="1:13" ht="16.5" customHeight="1">
      <c r="A23" s="438">
        <v>3</v>
      </c>
      <c r="B23" s="561">
        <v>1078038</v>
      </c>
      <c r="C23" s="562">
        <v>5144700</v>
      </c>
      <c r="D23" s="562">
        <v>3695658</v>
      </c>
      <c r="E23" s="562">
        <v>0</v>
      </c>
      <c r="F23" s="562">
        <v>563568</v>
      </c>
      <c r="G23" s="562">
        <v>1790850</v>
      </c>
      <c r="H23" s="562">
        <v>7962057</v>
      </c>
      <c r="I23" s="562">
        <v>0</v>
      </c>
      <c r="J23" s="563">
        <v>5</v>
      </c>
      <c r="K23" s="453">
        <v>353910</v>
      </c>
      <c r="L23" s="453">
        <v>0</v>
      </c>
      <c r="M23" s="564">
        <f t="shared" si="2"/>
        <v>16893128</v>
      </c>
    </row>
    <row r="24" spans="1:13" ht="16.5" customHeight="1">
      <c r="A24" s="438">
        <v>4</v>
      </c>
      <c r="B24" s="561">
        <v>1676851</v>
      </c>
      <c r="C24" s="562">
        <v>3390676</v>
      </c>
      <c r="D24" s="562">
        <v>1247163</v>
      </c>
      <c r="E24" s="562">
        <v>0</v>
      </c>
      <c r="F24" s="562">
        <v>1710080</v>
      </c>
      <c r="G24" s="562">
        <v>1928327</v>
      </c>
      <c r="H24" s="562">
        <v>5850244</v>
      </c>
      <c r="I24" s="562">
        <v>0</v>
      </c>
      <c r="J24" s="563">
        <v>0</v>
      </c>
      <c r="K24" s="453">
        <v>87106</v>
      </c>
      <c r="L24" s="453">
        <v>0</v>
      </c>
      <c r="M24" s="564">
        <f t="shared" si="2"/>
        <v>14643284</v>
      </c>
    </row>
    <row r="25" spans="1:13" ht="16.5" customHeight="1">
      <c r="A25" s="438">
        <v>5</v>
      </c>
      <c r="B25" s="561">
        <v>525269</v>
      </c>
      <c r="C25" s="562">
        <v>1253339</v>
      </c>
      <c r="D25" s="562">
        <v>689852</v>
      </c>
      <c r="E25" s="562">
        <v>0</v>
      </c>
      <c r="F25" s="562">
        <v>519345</v>
      </c>
      <c r="G25" s="562">
        <v>171326</v>
      </c>
      <c r="H25" s="562">
        <v>2579718</v>
      </c>
      <c r="I25" s="562">
        <v>0</v>
      </c>
      <c r="J25" s="563">
        <v>0</v>
      </c>
      <c r="K25" s="453">
        <v>3894</v>
      </c>
      <c r="L25" s="453">
        <v>0</v>
      </c>
      <c r="M25" s="564">
        <f t="shared" si="2"/>
        <v>5052891</v>
      </c>
    </row>
    <row r="26" spans="1:13" ht="16.5" customHeight="1">
      <c r="A26" s="438">
        <v>6</v>
      </c>
      <c r="B26" s="561">
        <v>50144</v>
      </c>
      <c r="C26" s="562">
        <v>174278</v>
      </c>
      <c r="D26" s="562">
        <v>103723</v>
      </c>
      <c r="E26" s="562">
        <v>0</v>
      </c>
      <c r="F26" s="562">
        <v>18332</v>
      </c>
      <c r="G26" s="562">
        <v>143</v>
      </c>
      <c r="H26" s="562">
        <v>250948</v>
      </c>
      <c r="I26" s="562">
        <v>0</v>
      </c>
      <c r="J26" s="563">
        <v>0</v>
      </c>
      <c r="K26" s="453">
        <v>0</v>
      </c>
      <c r="L26" s="453">
        <v>0</v>
      </c>
      <c r="M26" s="564">
        <f t="shared" si="2"/>
        <v>493845</v>
      </c>
    </row>
    <row r="27" spans="1:13" ht="16.5" customHeight="1">
      <c r="A27" s="438">
        <v>7</v>
      </c>
      <c r="B27" s="561">
        <v>141419</v>
      </c>
      <c r="C27" s="562">
        <v>432953</v>
      </c>
      <c r="D27" s="562">
        <v>301722</v>
      </c>
      <c r="E27" s="562">
        <v>0</v>
      </c>
      <c r="F27" s="562">
        <v>53115</v>
      </c>
      <c r="G27" s="562">
        <v>8126</v>
      </c>
      <c r="H27" s="562">
        <v>553882</v>
      </c>
      <c r="I27" s="562">
        <v>0</v>
      </c>
      <c r="J27" s="563">
        <v>0</v>
      </c>
      <c r="K27" s="453">
        <v>0</v>
      </c>
      <c r="L27" s="453">
        <v>0</v>
      </c>
      <c r="M27" s="564">
        <f t="shared" si="2"/>
        <v>1189495</v>
      </c>
    </row>
    <row r="28" spans="1:13" ht="16.5" customHeight="1">
      <c r="A28" s="438">
        <v>8</v>
      </c>
      <c r="B28" s="561">
        <v>0</v>
      </c>
      <c r="C28" s="562">
        <v>0</v>
      </c>
      <c r="D28" s="562">
        <v>0</v>
      </c>
      <c r="E28" s="562">
        <v>0</v>
      </c>
      <c r="F28" s="562">
        <v>5</v>
      </c>
      <c r="G28" s="562">
        <v>0</v>
      </c>
      <c r="H28" s="562">
        <v>0</v>
      </c>
      <c r="I28" s="562">
        <v>1031029</v>
      </c>
      <c r="J28" s="563">
        <v>0</v>
      </c>
      <c r="K28" s="453">
        <v>0</v>
      </c>
      <c r="L28" s="453">
        <v>183355</v>
      </c>
      <c r="M28" s="564">
        <f t="shared" si="2"/>
        <v>1214389</v>
      </c>
    </row>
    <row r="29" spans="1:13" ht="16.5" customHeight="1">
      <c r="A29" s="438" t="s">
        <v>9</v>
      </c>
      <c r="B29" s="561">
        <v>0</v>
      </c>
      <c r="C29" s="565">
        <v>0</v>
      </c>
      <c r="D29" s="562">
        <v>0</v>
      </c>
      <c r="E29" s="562">
        <v>0</v>
      </c>
      <c r="F29" s="562">
        <v>0</v>
      </c>
      <c r="G29" s="562">
        <v>0</v>
      </c>
      <c r="H29" s="562">
        <v>0</v>
      </c>
      <c r="I29" s="562">
        <v>0</v>
      </c>
      <c r="J29" s="563">
        <v>1382193</v>
      </c>
      <c r="K29" s="453">
        <v>0</v>
      </c>
      <c r="L29" s="453">
        <v>0</v>
      </c>
      <c r="M29" s="564">
        <f t="shared" si="2"/>
        <v>1382193</v>
      </c>
    </row>
    <row r="30" spans="1:13" ht="16.5" customHeight="1" thickBot="1">
      <c r="A30" s="566" t="s">
        <v>397</v>
      </c>
      <c r="B30" s="567">
        <v>3733</v>
      </c>
      <c r="C30" s="568">
        <v>28243</v>
      </c>
      <c r="D30" s="568">
        <v>25152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9">
        <v>0</v>
      </c>
      <c r="K30" s="570">
        <v>0</v>
      </c>
      <c r="L30" s="570">
        <v>0</v>
      </c>
      <c r="M30" s="571">
        <f t="shared" si="2"/>
        <v>31976</v>
      </c>
    </row>
    <row r="31" spans="1:14" ht="16.5" customHeight="1" thickBot="1">
      <c r="A31" s="171" t="s">
        <v>388</v>
      </c>
      <c r="B31" s="572">
        <f>SUM(B21:B30)</f>
        <v>4535651</v>
      </c>
      <c r="C31" s="573">
        <f aca="true" t="shared" si="3" ref="C31:L31">SUM(C21:C30)</f>
        <v>37279764</v>
      </c>
      <c r="D31" s="573">
        <f t="shared" si="3"/>
        <v>31998861</v>
      </c>
      <c r="E31" s="573">
        <f t="shared" si="3"/>
        <v>0</v>
      </c>
      <c r="F31" s="573">
        <f t="shared" si="3"/>
        <v>3598833</v>
      </c>
      <c r="G31" s="573">
        <f t="shared" si="3"/>
        <v>5608498</v>
      </c>
      <c r="H31" s="573">
        <f t="shared" si="3"/>
        <v>19152742</v>
      </c>
      <c r="I31" s="573">
        <f t="shared" si="3"/>
        <v>1031029</v>
      </c>
      <c r="J31" s="574">
        <f t="shared" si="3"/>
        <v>1414596</v>
      </c>
      <c r="K31" s="426">
        <f t="shared" si="3"/>
        <v>1520728</v>
      </c>
      <c r="L31" s="426">
        <f t="shared" si="3"/>
        <v>183355</v>
      </c>
      <c r="M31" s="575">
        <f>SUM(M21:M30)</f>
        <v>74325196</v>
      </c>
      <c r="N31" s="61">
        <f>M31-'Note 22 Loans quality'!D5</f>
        <v>0</v>
      </c>
    </row>
    <row r="32" ht="10.5">
      <c r="M32" s="58"/>
    </row>
    <row r="33" spans="1:2" ht="10.5">
      <c r="A33" s="19" t="s">
        <v>492</v>
      </c>
      <c r="B33" s="61"/>
    </row>
    <row r="35" ht="10.5">
      <c r="A35" s="577"/>
    </row>
    <row r="38" spans="2:13" s="60" customFormat="1" ht="10.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ht="10.5">
      <c r="M39" s="58"/>
    </row>
    <row r="41" spans="9:12" ht="10.5">
      <c r="I41" s="578"/>
      <c r="J41" s="578"/>
      <c r="K41" s="578"/>
      <c r="L41" s="579"/>
    </row>
  </sheetData>
  <sheetProtection/>
  <mergeCells count="27">
    <mergeCell ref="A1:F1"/>
    <mergeCell ref="B2:D2"/>
    <mergeCell ref="B18:D18"/>
    <mergeCell ref="M2:M4"/>
    <mergeCell ref="A3:A4"/>
    <mergeCell ref="B3:B4"/>
    <mergeCell ref="C3:C4"/>
    <mergeCell ref="F3:F4"/>
    <mergeCell ref="G3:H3"/>
    <mergeCell ref="F2:J2"/>
    <mergeCell ref="A19:A20"/>
    <mergeCell ref="B19:B20"/>
    <mergeCell ref="C19:C20"/>
    <mergeCell ref="I3:I4"/>
    <mergeCell ref="J3:J4"/>
    <mergeCell ref="L2:L4"/>
    <mergeCell ref="K2:K4"/>
    <mergeCell ref="E19:E20"/>
    <mergeCell ref="G19:H19"/>
    <mergeCell ref="I19:I20"/>
    <mergeCell ref="E3:E4"/>
    <mergeCell ref="K18:K20"/>
    <mergeCell ref="L18:L20"/>
    <mergeCell ref="M18:M20"/>
    <mergeCell ref="J19:J20"/>
    <mergeCell ref="F18:J18"/>
    <mergeCell ref="F19:F2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7109375" style="19" customWidth="1"/>
    <col min="2" max="4" width="13.7109375" style="19" customWidth="1"/>
    <col min="5" max="5" width="13.7109375" style="19" hidden="1" customWidth="1"/>
    <col min="6" max="13" width="13.7109375" style="19" customWidth="1"/>
    <col min="14" max="16384" width="9.140625" style="19" customWidth="1"/>
  </cols>
  <sheetData>
    <row r="1" spans="1:8" ht="20.25" customHeight="1">
      <c r="A1" s="999" t="s">
        <v>72</v>
      </c>
      <c r="B1" s="1000"/>
      <c r="C1" s="1000"/>
      <c r="D1" s="1000"/>
      <c r="E1" s="1000"/>
      <c r="F1" s="1000"/>
      <c r="G1" s="1001"/>
      <c r="H1" s="1001"/>
    </row>
    <row r="3" spans="1:13" ht="18.75" customHeight="1" thickBot="1">
      <c r="A3" s="552" t="s">
        <v>528</v>
      </c>
      <c r="B3" s="937" t="s">
        <v>367</v>
      </c>
      <c r="C3" s="938"/>
      <c r="D3" s="938"/>
      <c r="E3" s="553"/>
      <c r="F3" s="937" t="s">
        <v>10</v>
      </c>
      <c r="G3" s="938"/>
      <c r="H3" s="938"/>
      <c r="I3" s="938"/>
      <c r="J3" s="939"/>
      <c r="K3" s="931" t="s">
        <v>11</v>
      </c>
      <c r="L3" s="931" t="s">
        <v>80</v>
      </c>
      <c r="M3" s="933" t="s">
        <v>190</v>
      </c>
    </row>
    <row r="4" spans="1:13" ht="17.25" customHeight="1">
      <c r="A4" s="942"/>
      <c r="B4" s="944" t="s">
        <v>79</v>
      </c>
      <c r="C4" s="946" t="s">
        <v>12</v>
      </c>
      <c r="D4" s="554" t="s">
        <v>340</v>
      </c>
      <c r="E4" s="929" t="s">
        <v>2</v>
      </c>
      <c r="F4" s="940" t="s">
        <v>79</v>
      </c>
      <c r="G4" s="946" t="s">
        <v>12</v>
      </c>
      <c r="H4" s="946"/>
      <c r="I4" s="946" t="s">
        <v>145</v>
      </c>
      <c r="J4" s="935" t="s">
        <v>2</v>
      </c>
      <c r="K4" s="932"/>
      <c r="L4" s="932"/>
      <c r="M4" s="934"/>
    </row>
    <row r="5" spans="1:13" ht="50.25" customHeight="1">
      <c r="A5" s="948"/>
      <c r="B5" s="950"/>
      <c r="C5" s="951"/>
      <c r="D5" s="580" t="s">
        <v>122</v>
      </c>
      <c r="E5" s="955"/>
      <c r="F5" s="952"/>
      <c r="G5" s="580" t="s">
        <v>128</v>
      </c>
      <c r="H5" s="580" t="s">
        <v>129</v>
      </c>
      <c r="I5" s="951"/>
      <c r="J5" s="953"/>
      <c r="K5" s="954"/>
      <c r="L5" s="954"/>
      <c r="M5" s="949"/>
    </row>
    <row r="6" spans="1:13" ht="18.75" customHeight="1">
      <c r="A6" s="581" t="s">
        <v>23</v>
      </c>
      <c r="B6" s="582">
        <v>415164</v>
      </c>
      <c r="C6" s="583">
        <v>1200637</v>
      </c>
      <c r="D6" s="583">
        <v>898517</v>
      </c>
      <c r="E6" s="583">
        <v>0</v>
      </c>
      <c r="F6" s="583">
        <v>21808</v>
      </c>
      <c r="G6" s="583">
        <v>47550</v>
      </c>
      <c r="H6" s="583">
        <v>525935</v>
      </c>
      <c r="I6" s="583">
        <v>0</v>
      </c>
      <c r="J6" s="584">
        <v>2002</v>
      </c>
      <c r="K6" s="585">
        <v>0</v>
      </c>
      <c r="L6" s="585">
        <v>0</v>
      </c>
      <c r="M6" s="586">
        <f>SUM(B6:C6,F6:L6)</f>
        <v>2213096</v>
      </c>
    </row>
    <row r="7" spans="1:13" ht="18.75" customHeight="1">
      <c r="A7" s="438" t="s">
        <v>24</v>
      </c>
      <c r="B7" s="561">
        <v>44472</v>
      </c>
      <c r="C7" s="562">
        <v>195280</v>
      </c>
      <c r="D7" s="562">
        <v>130215</v>
      </c>
      <c r="E7" s="562">
        <v>0</v>
      </c>
      <c r="F7" s="562">
        <v>3402</v>
      </c>
      <c r="G7" s="562">
        <v>1275</v>
      </c>
      <c r="H7" s="562">
        <v>40241</v>
      </c>
      <c r="I7" s="562">
        <v>0</v>
      </c>
      <c r="J7" s="563">
        <v>0</v>
      </c>
      <c r="K7" s="453">
        <v>912</v>
      </c>
      <c r="L7" s="453">
        <v>0</v>
      </c>
      <c r="M7" s="564">
        <f>SUM(B7:C7,F7:L7)</f>
        <v>285582</v>
      </c>
    </row>
    <row r="8" spans="1:13" ht="18.75" customHeight="1">
      <c r="A8" s="438" t="s">
        <v>25</v>
      </c>
      <c r="B8" s="561">
        <v>17977</v>
      </c>
      <c r="C8" s="565">
        <v>55989</v>
      </c>
      <c r="D8" s="562">
        <v>32020</v>
      </c>
      <c r="E8" s="562">
        <v>0</v>
      </c>
      <c r="F8" s="562">
        <v>587</v>
      </c>
      <c r="G8" s="562">
        <v>104</v>
      </c>
      <c r="H8" s="562">
        <v>24899</v>
      </c>
      <c r="I8" s="562">
        <v>0</v>
      </c>
      <c r="J8" s="563">
        <v>0</v>
      </c>
      <c r="K8" s="453">
        <v>0</v>
      </c>
      <c r="L8" s="453">
        <v>0</v>
      </c>
      <c r="M8" s="564">
        <f>SUM(B8:C8,F8:L8)</f>
        <v>99556</v>
      </c>
    </row>
    <row r="9" spans="1:13" s="40" customFormat="1" ht="18.75" customHeight="1" thickBot="1">
      <c r="A9" s="566" t="s">
        <v>398</v>
      </c>
      <c r="B9" s="567">
        <v>11963</v>
      </c>
      <c r="C9" s="568">
        <v>25109</v>
      </c>
      <c r="D9" s="568">
        <v>15072</v>
      </c>
      <c r="E9" s="568">
        <v>0</v>
      </c>
      <c r="F9" s="568">
        <v>151</v>
      </c>
      <c r="G9" s="568">
        <v>0</v>
      </c>
      <c r="H9" s="568">
        <v>2517</v>
      </c>
      <c r="I9" s="568">
        <v>0</v>
      </c>
      <c r="J9" s="569">
        <v>0</v>
      </c>
      <c r="K9" s="570">
        <v>0</v>
      </c>
      <c r="L9" s="570">
        <v>0</v>
      </c>
      <c r="M9" s="571">
        <f>SUM(B9:C9,F9:L9)</f>
        <v>39740</v>
      </c>
    </row>
    <row r="10" spans="1:13" ht="18.75" customHeight="1" thickBot="1">
      <c r="A10" s="171" t="s">
        <v>388</v>
      </c>
      <c r="B10" s="572">
        <f>SUM(B6:B9)</f>
        <v>489576</v>
      </c>
      <c r="C10" s="573">
        <f aca="true" t="shared" si="0" ref="C10:L10">SUM(C6:C9)</f>
        <v>1477015</v>
      </c>
      <c r="D10" s="573">
        <f t="shared" si="0"/>
        <v>1075824</v>
      </c>
      <c r="E10" s="573">
        <f t="shared" si="0"/>
        <v>0</v>
      </c>
      <c r="F10" s="573">
        <f t="shared" si="0"/>
        <v>25948</v>
      </c>
      <c r="G10" s="573">
        <f t="shared" si="0"/>
        <v>48929</v>
      </c>
      <c r="H10" s="573">
        <f t="shared" si="0"/>
        <v>593592</v>
      </c>
      <c r="I10" s="573">
        <f t="shared" si="0"/>
        <v>0</v>
      </c>
      <c r="J10" s="574">
        <f t="shared" si="0"/>
        <v>2002</v>
      </c>
      <c r="K10" s="426">
        <f t="shared" si="0"/>
        <v>912</v>
      </c>
      <c r="L10" s="426">
        <f t="shared" si="0"/>
        <v>0</v>
      </c>
      <c r="M10" s="575">
        <f>SUM(M6:M9)</f>
        <v>2637974</v>
      </c>
    </row>
    <row r="11" ht="10.5">
      <c r="M11" s="576"/>
    </row>
    <row r="12" ht="10.5">
      <c r="M12" s="67"/>
    </row>
    <row r="13" spans="1:13" ht="18.75" customHeight="1" thickBot="1">
      <c r="A13" s="552" t="s">
        <v>482</v>
      </c>
      <c r="B13" s="937" t="s">
        <v>367</v>
      </c>
      <c r="C13" s="938"/>
      <c r="D13" s="938"/>
      <c r="E13" s="553"/>
      <c r="F13" s="937" t="s">
        <v>10</v>
      </c>
      <c r="G13" s="938"/>
      <c r="H13" s="938"/>
      <c r="I13" s="938"/>
      <c r="J13" s="939"/>
      <c r="K13" s="931" t="s">
        <v>11</v>
      </c>
      <c r="L13" s="931" t="s">
        <v>80</v>
      </c>
      <c r="M13" s="933" t="s">
        <v>190</v>
      </c>
    </row>
    <row r="14" spans="1:13" ht="17.25" customHeight="1">
      <c r="A14" s="942"/>
      <c r="B14" s="944" t="s">
        <v>79</v>
      </c>
      <c r="C14" s="946" t="s">
        <v>12</v>
      </c>
      <c r="D14" s="554" t="s">
        <v>340</v>
      </c>
      <c r="E14" s="929" t="s">
        <v>2</v>
      </c>
      <c r="F14" s="940" t="s">
        <v>79</v>
      </c>
      <c r="G14" s="946" t="s">
        <v>12</v>
      </c>
      <c r="H14" s="946"/>
      <c r="I14" s="946" t="s">
        <v>145</v>
      </c>
      <c r="J14" s="935" t="s">
        <v>2</v>
      </c>
      <c r="K14" s="932"/>
      <c r="L14" s="932"/>
      <c r="M14" s="934"/>
    </row>
    <row r="15" spans="1:13" ht="50.25" customHeight="1">
      <c r="A15" s="943"/>
      <c r="B15" s="945"/>
      <c r="C15" s="947"/>
      <c r="D15" s="555" t="s">
        <v>122</v>
      </c>
      <c r="E15" s="930"/>
      <c r="F15" s="941"/>
      <c r="G15" s="555" t="s">
        <v>26</v>
      </c>
      <c r="H15" s="555" t="s">
        <v>129</v>
      </c>
      <c r="I15" s="947"/>
      <c r="J15" s="936"/>
      <c r="K15" s="932"/>
      <c r="L15" s="932"/>
      <c r="M15" s="934"/>
    </row>
    <row r="16" spans="1:13" ht="18.75" customHeight="1">
      <c r="A16" s="581" t="s">
        <v>23</v>
      </c>
      <c r="B16" s="582">
        <v>411472</v>
      </c>
      <c r="C16" s="583">
        <v>1151230</v>
      </c>
      <c r="D16" s="583">
        <v>911808</v>
      </c>
      <c r="E16" s="583">
        <v>0</v>
      </c>
      <c r="F16" s="583">
        <v>11989</v>
      </c>
      <c r="G16" s="583">
        <v>8405</v>
      </c>
      <c r="H16" s="583">
        <v>482428</v>
      </c>
      <c r="I16" s="583">
        <v>0</v>
      </c>
      <c r="J16" s="584">
        <v>0</v>
      </c>
      <c r="K16" s="585">
        <v>0</v>
      </c>
      <c r="L16" s="585">
        <v>0</v>
      </c>
      <c r="M16" s="586">
        <f>SUM(B16:C16,F16:L16)</f>
        <v>2065524</v>
      </c>
    </row>
    <row r="17" spans="1:13" ht="18.75" customHeight="1">
      <c r="A17" s="438" t="s">
        <v>24</v>
      </c>
      <c r="B17" s="561">
        <v>30107</v>
      </c>
      <c r="C17" s="562">
        <v>159817</v>
      </c>
      <c r="D17" s="562">
        <v>109651</v>
      </c>
      <c r="E17" s="562">
        <v>0</v>
      </c>
      <c r="F17" s="562">
        <v>3058</v>
      </c>
      <c r="G17" s="562">
        <v>11850</v>
      </c>
      <c r="H17" s="562">
        <v>70581</v>
      </c>
      <c r="I17" s="562">
        <v>0</v>
      </c>
      <c r="J17" s="563">
        <v>0</v>
      </c>
      <c r="K17" s="453">
        <v>0</v>
      </c>
      <c r="L17" s="453">
        <v>0</v>
      </c>
      <c r="M17" s="564">
        <f>SUM(B17:C17,F17:L17)</f>
        <v>275413</v>
      </c>
    </row>
    <row r="18" spans="1:13" ht="18.75" customHeight="1">
      <c r="A18" s="438" t="s">
        <v>25</v>
      </c>
      <c r="B18" s="561">
        <v>12780</v>
      </c>
      <c r="C18" s="565">
        <v>35116</v>
      </c>
      <c r="D18" s="562">
        <v>20866</v>
      </c>
      <c r="E18" s="562">
        <v>0</v>
      </c>
      <c r="F18" s="562">
        <v>845</v>
      </c>
      <c r="G18" s="562">
        <v>0</v>
      </c>
      <c r="H18" s="562">
        <v>24808</v>
      </c>
      <c r="I18" s="562">
        <v>0</v>
      </c>
      <c r="J18" s="563">
        <v>0</v>
      </c>
      <c r="K18" s="453">
        <v>0</v>
      </c>
      <c r="L18" s="453">
        <v>0</v>
      </c>
      <c r="M18" s="564">
        <f>SUM(B18:C18,F18:L18)</f>
        <v>73549</v>
      </c>
    </row>
    <row r="19" spans="1:13" s="40" customFormat="1" ht="18.75" customHeight="1" thickBot="1">
      <c r="A19" s="566" t="s">
        <v>398</v>
      </c>
      <c r="B19" s="567">
        <v>8568</v>
      </c>
      <c r="C19" s="568">
        <v>13992</v>
      </c>
      <c r="D19" s="568">
        <v>7547</v>
      </c>
      <c r="E19" s="568">
        <v>0</v>
      </c>
      <c r="F19" s="568">
        <v>76</v>
      </c>
      <c r="G19" s="568">
        <v>0</v>
      </c>
      <c r="H19" s="568">
        <v>15620</v>
      </c>
      <c r="I19" s="568">
        <v>0</v>
      </c>
      <c r="J19" s="569">
        <v>0</v>
      </c>
      <c r="K19" s="570">
        <v>0</v>
      </c>
      <c r="L19" s="570">
        <v>0</v>
      </c>
      <c r="M19" s="571">
        <f>SUM(B19:C19,F19:L19)</f>
        <v>38256</v>
      </c>
    </row>
    <row r="20" spans="1:13" ht="18.75" customHeight="1" thickBot="1">
      <c r="A20" s="171" t="s">
        <v>388</v>
      </c>
      <c r="B20" s="572">
        <f>SUM(B16:B19)</f>
        <v>462927</v>
      </c>
      <c r="C20" s="573">
        <f aca="true" t="shared" si="1" ref="C20:L20">SUM(C16:C19)</f>
        <v>1360155</v>
      </c>
      <c r="D20" s="573">
        <f t="shared" si="1"/>
        <v>1049872</v>
      </c>
      <c r="E20" s="573">
        <f t="shared" si="1"/>
        <v>0</v>
      </c>
      <c r="F20" s="573">
        <f t="shared" si="1"/>
        <v>15968</v>
      </c>
      <c r="G20" s="573">
        <f t="shared" si="1"/>
        <v>20255</v>
      </c>
      <c r="H20" s="573">
        <f t="shared" si="1"/>
        <v>593437</v>
      </c>
      <c r="I20" s="573">
        <f t="shared" si="1"/>
        <v>0</v>
      </c>
      <c r="J20" s="574">
        <f t="shared" si="1"/>
        <v>0</v>
      </c>
      <c r="K20" s="426">
        <f t="shared" si="1"/>
        <v>0</v>
      </c>
      <c r="L20" s="426">
        <f t="shared" si="1"/>
        <v>0</v>
      </c>
      <c r="M20" s="575">
        <f>SUM(M16:M19)</f>
        <v>2452742</v>
      </c>
    </row>
    <row r="21" ht="10.5">
      <c r="M21" s="576"/>
    </row>
  </sheetData>
  <sheetProtection/>
  <mergeCells count="27">
    <mergeCell ref="B13:D13"/>
    <mergeCell ref="F13:J13"/>
    <mergeCell ref="K13:K15"/>
    <mergeCell ref="L13:L15"/>
    <mergeCell ref="K3:K5"/>
    <mergeCell ref="L3:L5"/>
    <mergeCell ref="E4:E5"/>
    <mergeCell ref="M13:M15"/>
    <mergeCell ref="I14:I15"/>
    <mergeCell ref="J14:J15"/>
    <mergeCell ref="B3:D3"/>
    <mergeCell ref="F3:J3"/>
    <mergeCell ref="B14:B15"/>
    <mergeCell ref="C14:C15"/>
    <mergeCell ref="F14:F15"/>
    <mergeCell ref="G14:H14"/>
    <mergeCell ref="E14:E15"/>
    <mergeCell ref="A1:H1"/>
    <mergeCell ref="A4:A5"/>
    <mergeCell ref="A14:A15"/>
    <mergeCell ref="M3:M5"/>
    <mergeCell ref="B4:B5"/>
    <mergeCell ref="C4:C5"/>
    <mergeCell ref="F4:F5"/>
    <mergeCell ref="G4:H4"/>
    <mergeCell ref="I4:I5"/>
    <mergeCell ref="J4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Q3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7109375" style="19" customWidth="1"/>
    <col min="2" max="2" width="12.28125" style="19" customWidth="1"/>
    <col min="3" max="3" width="12.421875" style="19" customWidth="1"/>
    <col min="4" max="4" width="12.8515625" style="19" customWidth="1"/>
    <col min="5" max="5" width="12.140625" style="19" hidden="1" customWidth="1"/>
    <col min="6" max="6" width="12.57421875" style="19" customWidth="1"/>
    <col min="7" max="7" width="13.140625" style="19" customWidth="1"/>
    <col min="8" max="9" width="12.7109375" style="19" customWidth="1"/>
    <col min="10" max="10" width="12.421875" style="19" customWidth="1"/>
    <col min="11" max="11" width="12.140625" style="19" customWidth="1"/>
    <col min="12" max="12" width="12.57421875" style="19" customWidth="1"/>
    <col min="13" max="13" width="13.7109375" style="19" customWidth="1"/>
    <col min="14" max="14" width="11.8515625" style="19" hidden="1" customWidth="1"/>
    <col min="15" max="16384" width="9.140625" style="19" customWidth="1"/>
  </cols>
  <sheetData>
    <row r="2" spans="1:8" ht="14.25" customHeight="1">
      <c r="A2" s="999" t="s">
        <v>368</v>
      </c>
      <c r="B2" s="1000"/>
      <c r="C2" s="1000"/>
      <c r="D2" s="1000"/>
      <c r="E2" s="1000"/>
      <c r="F2" s="1000"/>
      <c r="G2" s="1001"/>
      <c r="H2" s="1001"/>
    </row>
    <row r="4" spans="1:14" ht="16.5" customHeight="1" thickBot="1">
      <c r="A4" s="587"/>
      <c r="B4" s="937" t="s">
        <v>366</v>
      </c>
      <c r="C4" s="938"/>
      <c r="D4" s="938"/>
      <c r="E4" s="553"/>
      <c r="F4" s="937" t="s">
        <v>10</v>
      </c>
      <c r="G4" s="938"/>
      <c r="H4" s="938"/>
      <c r="I4" s="938"/>
      <c r="J4" s="939"/>
      <c r="K4" s="931" t="s">
        <v>11</v>
      </c>
      <c r="L4" s="931" t="s">
        <v>80</v>
      </c>
      <c r="M4" s="933" t="s">
        <v>190</v>
      </c>
      <c r="N4" s="956"/>
    </row>
    <row r="5" spans="1:14" ht="16.5" customHeight="1">
      <c r="A5" s="959"/>
      <c r="B5" s="944" t="s">
        <v>79</v>
      </c>
      <c r="C5" s="946" t="s">
        <v>12</v>
      </c>
      <c r="D5" s="554" t="s">
        <v>340</v>
      </c>
      <c r="E5" s="929" t="s">
        <v>2</v>
      </c>
      <c r="F5" s="940" t="s">
        <v>79</v>
      </c>
      <c r="G5" s="946" t="s">
        <v>12</v>
      </c>
      <c r="H5" s="946"/>
      <c r="I5" s="946" t="s">
        <v>145</v>
      </c>
      <c r="J5" s="935" t="s">
        <v>2</v>
      </c>
      <c r="K5" s="932"/>
      <c r="L5" s="932"/>
      <c r="M5" s="934"/>
      <c r="N5" s="957"/>
    </row>
    <row r="6" spans="1:14" ht="45" customHeight="1">
      <c r="A6" s="942"/>
      <c r="B6" s="950"/>
      <c r="C6" s="951"/>
      <c r="D6" s="580" t="s">
        <v>122</v>
      </c>
      <c r="E6" s="955"/>
      <c r="F6" s="952"/>
      <c r="G6" s="580" t="s">
        <v>128</v>
      </c>
      <c r="H6" s="580" t="s">
        <v>27</v>
      </c>
      <c r="I6" s="951"/>
      <c r="J6" s="953"/>
      <c r="K6" s="954"/>
      <c r="L6" s="954"/>
      <c r="M6" s="949"/>
      <c r="N6" s="958"/>
    </row>
    <row r="7" spans="1:14" ht="16.5" customHeight="1" thickBot="1">
      <c r="A7" s="961" t="s">
        <v>528</v>
      </c>
      <c r="B7" s="961"/>
      <c r="C7" s="961"/>
      <c r="D7" s="961"/>
      <c r="E7" s="961"/>
      <c r="F7" s="961"/>
      <c r="G7" s="961"/>
      <c r="H7" s="961"/>
      <c r="I7" s="961"/>
      <c r="J7" s="588"/>
      <c r="K7" s="588"/>
      <c r="L7" s="588"/>
      <c r="M7" s="589"/>
      <c r="N7" s="588"/>
    </row>
    <row r="8" spans="1:16" ht="24.75" customHeight="1">
      <c r="A8" s="590" t="s">
        <v>8</v>
      </c>
      <c r="B8" s="591">
        <v>812000</v>
      </c>
      <c r="C8" s="592">
        <v>1743064</v>
      </c>
      <c r="D8" s="592">
        <v>1144928</v>
      </c>
      <c r="E8" s="592">
        <v>0</v>
      </c>
      <c r="F8" s="592">
        <v>332633</v>
      </c>
      <c r="G8" s="592">
        <v>94160</v>
      </c>
      <c r="H8" s="592">
        <v>1487711</v>
      </c>
      <c r="I8" s="592">
        <v>0</v>
      </c>
      <c r="J8" s="593">
        <v>67590</v>
      </c>
      <c r="K8" s="594">
        <v>0</v>
      </c>
      <c r="L8" s="595">
        <v>0</v>
      </c>
      <c r="M8" s="596">
        <f>SUM(B8:C8,F8:L8)</f>
        <v>4537158</v>
      </c>
      <c r="N8" s="597"/>
      <c r="O8" s="58"/>
      <c r="P8" s="58"/>
    </row>
    <row r="9" spans="1:17" ht="24.75" customHeight="1" thickBot="1">
      <c r="A9" s="423" t="s">
        <v>406</v>
      </c>
      <c r="B9" s="598">
        <v>-562478</v>
      </c>
      <c r="C9" s="599">
        <v>-808180</v>
      </c>
      <c r="D9" s="599">
        <v>-476237</v>
      </c>
      <c r="E9" s="599">
        <v>0</v>
      </c>
      <c r="F9" s="599">
        <v>-178169</v>
      </c>
      <c r="G9" s="599">
        <v>-26537</v>
      </c>
      <c r="H9" s="599">
        <v>-962707</v>
      </c>
      <c r="I9" s="599">
        <v>0</v>
      </c>
      <c r="J9" s="600">
        <v>-52994</v>
      </c>
      <c r="K9" s="601">
        <v>0</v>
      </c>
      <c r="L9" s="602">
        <v>0</v>
      </c>
      <c r="M9" s="603">
        <f>SUM(B9:C9,F9:L9)</f>
        <v>-2591065</v>
      </c>
      <c r="N9" s="604"/>
      <c r="O9" s="58"/>
      <c r="P9" s="58"/>
      <c r="Q9" s="61"/>
    </row>
    <row r="10" spans="1:15" ht="16.5" customHeight="1" thickBot="1">
      <c r="A10" s="960" t="s">
        <v>482</v>
      </c>
      <c r="B10" s="960"/>
      <c r="C10" s="960"/>
      <c r="D10" s="960"/>
      <c r="E10" s="960"/>
      <c r="F10" s="960"/>
      <c r="G10" s="960"/>
      <c r="H10" s="960"/>
      <c r="I10" s="960"/>
      <c r="J10" s="605"/>
      <c r="K10" s="605"/>
      <c r="L10" s="605"/>
      <c r="M10" s="605"/>
      <c r="N10" s="605"/>
      <c r="O10" s="60"/>
    </row>
    <row r="11" spans="1:16" ht="24.75" customHeight="1">
      <c r="A11" s="590" t="s">
        <v>8</v>
      </c>
      <c r="B11" s="591">
        <v>898551</v>
      </c>
      <c r="C11" s="592">
        <v>1721635</v>
      </c>
      <c r="D11" s="592">
        <v>1135475</v>
      </c>
      <c r="E11" s="592">
        <v>0</v>
      </c>
      <c r="F11" s="592">
        <v>361386</v>
      </c>
      <c r="G11" s="592">
        <v>196565</v>
      </c>
      <c r="H11" s="592">
        <v>1404925</v>
      </c>
      <c r="I11" s="592">
        <v>0</v>
      </c>
      <c r="J11" s="593">
        <v>48410</v>
      </c>
      <c r="K11" s="594">
        <v>0</v>
      </c>
      <c r="L11" s="595">
        <v>0</v>
      </c>
      <c r="M11" s="596">
        <f>SUM(B11:C11,F11:L11)</f>
        <v>4631472</v>
      </c>
      <c r="N11" s="597"/>
      <c r="O11" s="58"/>
      <c r="P11" s="58"/>
    </row>
    <row r="12" spans="1:17" ht="24.75" customHeight="1" thickBot="1">
      <c r="A12" s="423" t="s">
        <v>406</v>
      </c>
      <c r="B12" s="598">
        <v>-636432</v>
      </c>
      <c r="C12" s="599">
        <v>-754742</v>
      </c>
      <c r="D12" s="599">
        <v>-441167</v>
      </c>
      <c r="E12" s="599">
        <v>0</v>
      </c>
      <c r="F12" s="599">
        <v>-309077</v>
      </c>
      <c r="G12" s="599">
        <v>-146815</v>
      </c>
      <c r="H12" s="599">
        <v>-833190</v>
      </c>
      <c r="I12" s="599">
        <v>0</v>
      </c>
      <c r="J12" s="600">
        <v>-48410</v>
      </c>
      <c r="K12" s="601">
        <v>0</v>
      </c>
      <c r="L12" s="602">
        <v>0</v>
      </c>
      <c r="M12" s="603">
        <f>SUM(B12:C12,F12:L12)</f>
        <v>-2728666</v>
      </c>
      <c r="N12" s="604"/>
      <c r="O12" s="58"/>
      <c r="P12" s="58"/>
      <c r="Q12" s="61"/>
    </row>
    <row r="13" ht="10.5">
      <c r="N13" s="606"/>
    </row>
    <row r="14" ht="10.5">
      <c r="N14" s="335"/>
    </row>
    <row r="15" ht="10.5">
      <c r="N15" s="335"/>
    </row>
    <row r="16" ht="10.5">
      <c r="N16" s="153"/>
    </row>
    <row r="17" ht="10.5">
      <c r="N17" s="153"/>
    </row>
    <row r="18" ht="10.5">
      <c r="N18" s="153"/>
    </row>
    <row r="19" ht="10.5">
      <c r="N19" s="156"/>
    </row>
    <row r="20" ht="10.5">
      <c r="N20" s="153"/>
    </row>
    <row r="21" ht="10.5">
      <c r="N21" s="67"/>
    </row>
    <row r="22" ht="10.5">
      <c r="N22" s="67"/>
    </row>
    <row r="23" ht="10.5">
      <c r="N23" s="67"/>
    </row>
    <row r="24" ht="10.5">
      <c r="N24" s="67"/>
    </row>
    <row r="25" ht="10.5">
      <c r="N25" s="67"/>
    </row>
    <row r="26" ht="10.5">
      <c r="N26" s="67"/>
    </row>
    <row r="27" ht="10.5">
      <c r="N27" s="67"/>
    </row>
    <row r="28" ht="10.5">
      <c r="N28" s="67"/>
    </row>
    <row r="29" ht="10.5">
      <c r="N29" s="67"/>
    </row>
    <row r="30" ht="10.5">
      <c r="N30" s="67"/>
    </row>
    <row r="31" ht="10.5">
      <c r="N31" s="67"/>
    </row>
    <row r="32" ht="10.5">
      <c r="N32" s="67"/>
    </row>
    <row r="33" ht="10.5">
      <c r="N33" s="67"/>
    </row>
    <row r="34" ht="10.5">
      <c r="N34" s="67"/>
    </row>
    <row r="35" ht="10.5">
      <c r="N35" s="67"/>
    </row>
    <row r="36" ht="10.5">
      <c r="N36" s="67"/>
    </row>
    <row r="37" ht="10.5">
      <c r="N37" s="67"/>
    </row>
    <row r="38" ht="10.5">
      <c r="N38" s="67"/>
    </row>
  </sheetData>
  <sheetProtection/>
  <mergeCells count="17">
    <mergeCell ref="A10:I10"/>
    <mergeCell ref="I5:I6"/>
    <mergeCell ref="L4:L6"/>
    <mergeCell ref="F5:F6"/>
    <mergeCell ref="G5:H5"/>
    <mergeCell ref="A7:I7"/>
    <mergeCell ref="J5:J6"/>
    <mergeCell ref="N4:N6"/>
    <mergeCell ref="A5:A6"/>
    <mergeCell ref="A2:H2"/>
    <mergeCell ref="B4:D4"/>
    <mergeCell ref="F4:J4"/>
    <mergeCell ref="M4:M6"/>
    <mergeCell ref="B5:B6"/>
    <mergeCell ref="C5:C6"/>
    <mergeCell ref="K4:K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L52"/>
  <sheetViews>
    <sheetView zoomScalePageLayoutView="0" workbookViewId="0" topLeftCell="A28">
      <selection activeCell="A2" sqref="A2"/>
    </sheetView>
  </sheetViews>
  <sheetFormatPr defaultColWidth="9.140625" defaultRowHeight="12.75"/>
  <cols>
    <col min="1" max="1" width="50.7109375" style="47" customWidth="1"/>
    <col min="2" max="6" width="18.7109375" style="47" customWidth="1"/>
    <col min="7" max="7" width="11.57421875" style="47" customWidth="1"/>
    <col min="8" max="8" width="11.421875" style="47" customWidth="1"/>
    <col min="9" max="16384" width="9.140625" style="47" customWidth="1"/>
  </cols>
  <sheetData>
    <row r="2" ht="10.5">
      <c r="A2" s="100"/>
    </row>
    <row r="3" ht="10.5">
      <c r="A3" s="100"/>
    </row>
    <row r="4" spans="1:12" ht="45" customHeight="1">
      <c r="A4" s="330" t="s">
        <v>531</v>
      </c>
      <c r="B4" s="248" t="s">
        <v>282</v>
      </c>
      <c r="C4" s="248" t="s">
        <v>217</v>
      </c>
      <c r="D4" s="248" t="s">
        <v>283</v>
      </c>
      <c r="E4" s="401" t="s">
        <v>284</v>
      </c>
      <c r="F4" s="101"/>
      <c r="G4" s="101"/>
      <c r="H4" s="102"/>
      <c r="I4" s="102"/>
      <c r="J4" s="102"/>
      <c r="K4" s="102"/>
      <c r="L4" s="102"/>
    </row>
    <row r="5" spans="1:12" ht="16.5" customHeight="1" thickBot="1">
      <c r="A5" s="103" t="s">
        <v>285</v>
      </c>
      <c r="B5" s="104"/>
      <c r="C5" s="104"/>
      <c r="D5" s="104"/>
      <c r="E5" s="104"/>
      <c r="F5" s="101"/>
      <c r="G5" s="101"/>
      <c r="H5" s="102"/>
      <c r="I5" s="102"/>
      <c r="J5" s="102"/>
      <c r="K5" s="102"/>
      <c r="L5" s="102"/>
    </row>
    <row r="6" spans="1:12" ht="16.5" customHeight="1" thickBot="1">
      <c r="A6" s="607" t="s">
        <v>361</v>
      </c>
      <c r="B6" s="608">
        <v>3085112</v>
      </c>
      <c r="C6" s="608">
        <v>-2257</v>
      </c>
      <c r="D6" s="608">
        <v>-2257</v>
      </c>
      <c r="E6" s="609">
        <v>0</v>
      </c>
      <c r="F6" s="105"/>
      <c r="G6" s="105"/>
      <c r="H6" s="102"/>
      <c r="I6" s="102"/>
      <c r="J6" s="102"/>
      <c r="K6" s="102"/>
      <c r="L6" s="102"/>
    </row>
    <row r="7" spans="1:12" ht="16.5" customHeight="1" thickBot="1">
      <c r="A7" s="607" t="s">
        <v>7</v>
      </c>
      <c r="B7" s="608">
        <v>84580772</v>
      </c>
      <c r="C7" s="608">
        <v>-2817495</v>
      </c>
      <c r="D7" s="608">
        <v>-3863367</v>
      </c>
      <c r="E7" s="609">
        <v>1045872</v>
      </c>
      <c r="F7" s="105"/>
      <c r="G7" s="105"/>
      <c r="H7" s="102"/>
      <c r="I7" s="102"/>
      <c r="J7" s="102"/>
      <c r="K7" s="102"/>
      <c r="L7" s="102"/>
    </row>
    <row r="8" spans="1:12" ht="16.5" customHeight="1">
      <c r="A8" s="610" t="s">
        <v>286</v>
      </c>
      <c r="B8" s="611">
        <v>48949829</v>
      </c>
      <c r="C8" s="611">
        <v>-1515339</v>
      </c>
      <c r="D8" s="611">
        <v>-1797447</v>
      </c>
      <c r="E8" s="612">
        <v>282108</v>
      </c>
      <c r="F8" s="105"/>
      <c r="G8" s="105"/>
      <c r="H8" s="106"/>
      <c r="I8" s="102"/>
      <c r="J8" s="102"/>
      <c r="K8" s="102"/>
      <c r="L8" s="102"/>
    </row>
    <row r="9" spans="1:12" ht="16.5" customHeight="1">
      <c r="A9" s="613" t="s">
        <v>287</v>
      </c>
      <c r="B9" s="614">
        <v>6458369</v>
      </c>
      <c r="C9" s="614">
        <v>-614379</v>
      </c>
      <c r="D9" s="614">
        <v>-629109</v>
      </c>
      <c r="E9" s="615">
        <v>14730</v>
      </c>
      <c r="F9" s="105"/>
      <c r="G9" s="105"/>
      <c r="H9" s="107"/>
      <c r="I9" s="102"/>
      <c r="J9" s="102"/>
      <c r="K9" s="102"/>
      <c r="L9" s="102"/>
    </row>
    <row r="10" spans="1:12" ht="16.5" customHeight="1">
      <c r="A10" s="613" t="s">
        <v>288</v>
      </c>
      <c r="B10" s="614">
        <v>42491460</v>
      </c>
      <c r="C10" s="614">
        <v>-900960</v>
      </c>
      <c r="D10" s="614">
        <v>-1168338</v>
      </c>
      <c r="E10" s="615">
        <v>267378</v>
      </c>
      <c r="F10" s="105"/>
      <c r="G10" s="105"/>
      <c r="H10" s="107"/>
      <c r="I10" s="102"/>
      <c r="J10" s="102"/>
      <c r="K10" s="102"/>
      <c r="L10" s="102"/>
    </row>
    <row r="11" spans="1:12" ht="16.5" customHeight="1">
      <c r="A11" s="613" t="s">
        <v>122</v>
      </c>
      <c r="B11" s="614">
        <v>35369113</v>
      </c>
      <c r="C11" s="614">
        <v>-515928</v>
      </c>
      <c r="D11" s="614">
        <v>-750295</v>
      </c>
      <c r="E11" s="615">
        <v>234367</v>
      </c>
      <c r="F11" s="105"/>
      <c r="G11" s="105"/>
      <c r="H11" s="107"/>
      <c r="I11" s="102"/>
      <c r="J11" s="102"/>
      <c r="K11" s="102"/>
      <c r="L11" s="102"/>
    </row>
    <row r="12" spans="1:12" ht="16.5" customHeight="1">
      <c r="A12" s="616" t="s">
        <v>289</v>
      </c>
      <c r="B12" s="614">
        <v>32393302</v>
      </c>
      <c r="C12" s="614">
        <v>-1247413</v>
      </c>
      <c r="D12" s="614">
        <v>-2011135</v>
      </c>
      <c r="E12" s="615">
        <v>763722</v>
      </c>
      <c r="F12" s="105"/>
      <c r="G12" s="105"/>
      <c r="H12" s="102"/>
      <c r="I12" s="102"/>
      <c r="J12" s="102"/>
      <c r="K12" s="102"/>
      <c r="L12" s="102"/>
    </row>
    <row r="13" spans="1:12" ht="16.5" customHeight="1">
      <c r="A13" s="613" t="s">
        <v>290</v>
      </c>
      <c r="B13" s="614">
        <v>4125405</v>
      </c>
      <c r="C13" s="614">
        <v>-190490</v>
      </c>
      <c r="D13" s="614">
        <v>-208214</v>
      </c>
      <c r="E13" s="615">
        <v>17724</v>
      </c>
      <c r="F13" s="105"/>
      <c r="G13" s="105"/>
      <c r="H13" s="106"/>
      <c r="I13" s="102"/>
      <c r="J13" s="102"/>
      <c r="K13" s="102"/>
      <c r="L13" s="102"/>
    </row>
    <row r="14" spans="1:12" ht="16.5" customHeight="1">
      <c r="A14" s="613" t="s">
        <v>291</v>
      </c>
      <c r="B14" s="614">
        <v>28267897</v>
      </c>
      <c r="C14" s="614">
        <v>-1056923</v>
      </c>
      <c r="D14" s="614">
        <v>-1802921</v>
      </c>
      <c r="E14" s="615">
        <v>745998</v>
      </c>
      <c r="F14" s="105"/>
      <c r="G14" s="105"/>
      <c r="H14" s="106"/>
      <c r="I14" s="102"/>
      <c r="J14" s="102"/>
      <c r="K14" s="102"/>
      <c r="L14" s="102"/>
    </row>
    <row r="15" spans="1:12" ht="16.5" customHeight="1">
      <c r="A15" s="613" t="s">
        <v>128</v>
      </c>
      <c r="B15" s="614">
        <v>5037182</v>
      </c>
      <c r="C15" s="614">
        <v>-28788</v>
      </c>
      <c r="D15" s="614">
        <v>-104970</v>
      </c>
      <c r="E15" s="615">
        <v>76182</v>
      </c>
      <c r="F15" s="105"/>
      <c r="G15" s="105"/>
      <c r="H15" s="106"/>
      <c r="I15" s="102"/>
      <c r="J15" s="102"/>
      <c r="K15" s="102"/>
      <c r="L15" s="102"/>
    </row>
    <row r="16" spans="1:12" ht="16.5" customHeight="1">
      <c r="A16" s="613" t="s">
        <v>129</v>
      </c>
      <c r="B16" s="614">
        <v>23230715</v>
      </c>
      <c r="C16" s="614">
        <v>-1028135</v>
      </c>
      <c r="D16" s="614">
        <v>-1697951</v>
      </c>
      <c r="E16" s="615">
        <v>669816</v>
      </c>
      <c r="F16" s="105"/>
      <c r="G16" s="105"/>
      <c r="H16" s="106"/>
      <c r="I16" s="102"/>
      <c r="J16" s="102"/>
      <c r="K16" s="102"/>
      <c r="L16" s="102"/>
    </row>
    <row r="17" spans="1:12" ht="16.5" customHeight="1" thickBot="1">
      <c r="A17" s="618" t="s">
        <v>337</v>
      </c>
      <c r="B17" s="619">
        <v>1228230</v>
      </c>
      <c r="C17" s="619">
        <v>-749</v>
      </c>
      <c r="D17" s="619">
        <v>-791</v>
      </c>
      <c r="E17" s="620">
        <v>42</v>
      </c>
      <c r="F17" s="105"/>
      <c r="G17" s="105"/>
      <c r="H17" s="107"/>
      <c r="I17" s="102"/>
      <c r="J17" s="102"/>
      <c r="K17" s="102"/>
      <c r="L17" s="102"/>
    </row>
    <row r="18" spans="1:12" ht="16.5" customHeight="1" thickBot="1">
      <c r="A18" s="607" t="s">
        <v>292</v>
      </c>
      <c r="B18" s="608">
        <v>87665884</v>
      </c>
      <c r="C18" s="608">
        <v>-2819752</v>
      </c>
      <c r="D18" s="608">
        <v>-3865624</v>
      </c>
      <c r="E18" s="609">
        <v>1045872</v>
      </c>
      <c r="F18" s="105"/>
      <c r="G18" s="108"/>
      <c r="H18" s="108"/>
      <c r="I18" s="102"/>
      <c r="J18" s="102"/>
      <c r="K18" s="102"/>
      <c r="L18" s="102"/>
    </row>
    <row r="19" spans="1:12" ht="16.5" customHeight="1" thickBot="1">
      <c r="A19" s="103" t="s">
        <v>293</v>
      </c>
      <c r="B19" s="69"/>
      <c r="C19" s="69"/>
      <c r="D19" s="38"/>
      <c r="E19" s="38"/>
      <c r="F19" s="105"/>
      <c r="G19" s="102"/>
      <c r="H19" s="102"/>
      <c r="I19" s="102"/>
      <c r="J19" s="102"/>
      <c r="K19" s="102"/>
      <c r="L19" s="102"/>
    </row>
    <row r="20" spans="1:12" ht="16.5" customHeight="1">
      <c r="A20" s="621" t="s">
        <v>268</v>
      </c>
      <c r="B20" s="622">
        <v>22692191</v>
      </c>
      <c r="C20" s="622">
        <v>-30847</v>
      </c>
      <c r="D20" s="622">
        <v>-38643</v>
      </c>
      <c r="E20" s="623">
        <v>7796</v>
      </c>
      <c r="F20" s="105"/>
      <c r="G20" s="102"/>
      <c r="H20" s="102"/>
      <c r="I20" s="102"/>
      <c r="J20" s="102"/>
      <c r="K20" s="102"/>
      <c r="L20" s="102"/>
    </row>
    <row r="21" spans="1:12" ht="24.75" customHeight="1" thickBot="1">
      <c r="A21" s="624" t="s">
        <v>187</v>
      </c>
      <c r="B21" s="619">
        <v>5881446</v>
      </c>
      <c r="C21" s="619">
        <v>-12588</v>
      </c>
      <c r="D21" s="619">
        <v>-17601</v>
      </c>
      <c r="E21" s="625">
        <v>5013</v>
      </c>
      <c r="F21" s="105"/>
      <c r="G21" s="102"/>
      <c r="H21" s="102"/>
      <c r="I21" s="102"/>
      <c r="J21" s="102"/>
      <c r="K21" s="102"/>
      <c r="L21" s="102"/>
    </row>
    <row r="22" spans="1:12" ht="16.5" customHeight="1" thickBot="1">
      <c r="A22" s="607" t="s">
        <v>294</v>
      </c>
      <c r="B22" s="608">
        <v>28573637</v>
      </c>
      <c r="C22" s="608">
        <v>-43435</v>
      </c>
      <c r="D22" s="608">
        <v>-56244</v>
      </c>
      <c r="E22" s="609">
        <v>12809</v>
      </c>
      <c r="F22" s="105"/>
      <c r="G22" s="102"/>
      <c r="H22" s="102"/>
      <c r="I22" s="102"/>
      <c r="J22" s="102"/>
      <c r="K22" s="102"/>
      <c r="L22" s="102"/>
    </row>
    <row r="23" ht="10.5">
      <c r="A23" s="100"/>
    </row>
    <row r="24" ht="10.5">
      <c r="A24" s="100"/>
    </row>
    <row r="25" ht="10.5">
      <c r="A25" s="100"/>
    </row>
    <row r="26" spans="6:12" ht="10.5">
      <c r="F26" s="101"/>
      <c r="G26" s="101"/>
      <c r="H26" s="102"/>
      <c r="I26" s="102"/>
      <c r="J26" s="102"/>
      <c r="K26" s="102"/>
      <c r="L26" s="102"/>
    </row>
    <row r="27" spans="1:12" ht="45" customHeight="1">
      <c r="A27" s="330" t="s">
        <v>485</v>
      </c>
      <c r="B27" s="248" t="s">
        <v>282</v>
      </c>
      <c r="C27" s="248" t="s">
        <v>217</v>
      </c>
      <c r="D27" s="248" t="s">
        <v>283</v>
      </c>
      <c r="E27" s="401" t="s">
        <v>284</v>
      </c>
      <c r="F27" s="101"/>
      <c r="G27" s="101"/>
      <c r="H27" s="102"/>
      <c r="I27" s="102"/>
      <c r="J27" s="102"/>
      <c r="K27" s="102"/>
      <c r="L27" s="102"/>
    </row>
    <row r="28" spans="1:12" ht="16.5" customHeight="1" thickBot="1">
      <c r="A28" s="103" t="s">
        <v>285</v>
      </c>
      <c r="B28" s="104"/>
      <c r="C28" s="104"/>
      <c r="D28" s="104"/>
      <c r="E28" s="104"/>
      <c r="F28" s="101"/>
      <c r="G28" s="101"/>
      <c r="H28" s="102"/>
      <c r="I28" s="102"/>
      <c r="J28" s="102"/>
      <c r="K28" s="102"/>
      <c r="L28" s="102"/>
    </row>
    <row r="29" spans="1:12" ht="16.5" customHeight="1" thickBot="1">
      <c r="A29" s="607" t="s">
        <v>361</v>
      </c>
      <c r="B29" s="608">
        <v>1899033</v>
      </c>
      <c r="C29" s="608">
        <v>-1699</v>
      </c>
      <c r="D29" s="608">
        <v>-1716</v>
      </c>
      <c r="E29" s="609">
        <v>17</v>
      </c>
      <c r="F29" s="105"/>
      <c r="G29" s="105"/>
      <c r="H29" s="102"/>
      <c r="I29" s="102"/>
      <c r="J29" s="102"/>
      <c r="K29" s="102"/>
      <c r="L29" s="102"/>
    </row>
    <row r="30" spans="1:12" ht="16.5" customHeight="1" thickBot="1">
      <c r="A30" s="607" t="s">
        <v>7</v>
      </c>
      <c r="B30" s="608">
        <v>81409410</v>
      </c>
      <c r="C30" s="608">
        <v>-2975864</v>
      </c>
      <c r="D30" s="608">
        <v>-4027369</v>
      </c>
      <c r="E30" s="609">
        <v>1051505</v>
      </c>
      <c r="F30" s="105"/>
      <c r="G30" s="105"/>
      <c r="H30" s="106"/>
      <c r="I30" s="102"/>
      <c r="J30" s="102"/>
      <c r="K30" s="102"/>
      <c r="L30" s="102"/>
    </row>
    <row r="31" spans="1:12" ht="16.5" customHeight="1">
      <c r="A31" s="610" t="s">
        <v>286</v>
      </c>
      <c r="B31" s="611">
        <v>46258683</v>
      </c>
      <c r="C31" s="611">
        <v>-1532502</v>
      </c>
      <c r="D31" s="611">
        <v>-1877982</v>
      </c>
      <c r="E31" s="612">
        <v>345480</v>
      </c>
      <c r="F31" s="105"/>
      <c r="G31" s="101"/>
      <c r="H31" s="102"/>
      <c r="I31" s="102"/>
      <c r="J31" s="102"/>
      <c r="K31" s="102"/>
      <c r="L31" s="102"/>
    </row>
    <row r="32" spans="1:12" ht="16.5" customHeight="1">
      <c r="A32" s="613" t="s">
        <v>287</v>
      </c>
      <c r="B32" s="614">
        <v>5897129</v>
      </c>
      <c r="C32" s="614">
        <v>-683042</v>
      </c>
      <c r="D32" s="614">
        <v>-703700</v>
      </c>
      <c r="E32" s="615">
        <v>20658</v>
      </c>
      <c r="F32" s="105"/>
      <c r="G32" s="108"/>
      <c r="H32" s="108"/>
      <c r="I32" s="102"/>
      <c r="J32" s="102"/>
      <c r="K32" s="102"/>
      <c r="L32" s="102"/>
    </row>
    <row r="33" spans="1:12" ht="16.5" customHeight="1">
      <c r="A33" s="613" t="s">
        <v>288</v>
      </c>
      <c r="B33" s="614">
        <v>40361554</v>
      </c>
      <c r="C33" s="614">
        <v>-849460</v>
      </c>
      <c r="D33" s="614">
        <v>-1174282</v>
      </c>
      <c r="E33" s="615">
        <v>324822</v>
      </c>
      <c r="F33" s="105"/>
      <c r="G33" s="101"/>
      <c r="H33" s="102"/>
      <c r="I33" s="102"/>
      <c r="J33" s="102"/>
      <c r="K33" s="102"/>
      <c r="L33" s="102"/>
    </row>
    <row r="34" spans="1:12" ht="16.5" customHeight="1">
      <c r="A34" s="613" t="s">
        <v>122</v>
      </c>
      <c r="B34" s="614">
        <v>34184208</v>
      </c>
      <c r="C34" s="614">
        <v>-491329</v>
      </c>
      <c r="D34" s="614">
        <v>-752343</v>
      </c>
      <c r="E34" s="615">
        <v>261014</v>
      </c>
      <c r="F34" s="105"/>
      <c r="G34" s="101"/>
      <c r="H34" s="102"/>
      <c r="I34" s="102"/>
      <c r="J34" s="102"/>
      <c r="K34" s="102"/>
      <c r="L34" s="102"/>
    </row>
    <row r="35" spans="1:12" ht="16.5" customHeight="1">
      <c r="A35" s="616" t="s">
        <v>289</v>
      </c>
      <c r="B35" s="614">
        <v>30952609</v>
      </c>
      <c r="C35" s="614">
        <v>-1392841</v>
      </c>
      <c r="D35" s="614">
        <v>-2098866</v>
      </c>
      <c r="E35" s="615">
        <v>706025</v>
      </c>
      <c r="F35" s="105"/>
      <c r="G35" s="101"/>
      <c r="H35" s="102"/>
      <c r="I35" s="102"/>
      <c r="J35" s="102"/>
      <c r="K35" s="102"/>
      <c r="L35" s="102"/>
    </row>
    <row r="36" spans="1:12" ht="16.5" customHeight="1">
      <c r="A36" s="613" t="s">
        <v>290</v>
      </c>
      <c r="B36" s="614">
        <v>3976187</v>
      </c>
      <c r="C36" s="614">
        <v>-204860</v>
      </c>
      <c r="D36" s="614">
        <v>-371874</v>
      </c>
      <c r="E36" s="615">
        <v>167014</v>
      </c>
      <c r="F36" s="105"/>
      <c r="G36" s="101"/>
      <c r="H36" s="102"/>
      <c r="I36" s="102"/>
      <c r="J36" s="102"/>
      <c r="K36" s="102"/>
      <c r="L36" s="102"/>
    </row>
    <row r="37" spans="1:12" ht="16.5" customHeight="1">
      <c r="A37" s="613" t="s">
        <v>291</v>
      </c>
      <c r="B37" s="614">
        <v>26976422</v>
      </c>
      <c r="C37" s="614">
        <v>-1187981</v>
      </c>
      <c r="D37" s="614">
        <v>-1726992</v>
      </c>
      <c r="E37" s="615">
        <v>539011</v>
      </c>
      <c r="F37" s="105"/>
      <c r="G37" s="101"/>
      <c r="H37" s="102"/>
      <c r="I37" s="102"/>
      <c r="J37" s="102"/>
      <c r="K37" s="102"/>
      <c r="L37" s="102"/>
    </row>
    <row r="38" spans="1:12" ht="16.5" customHeight="1">
      <c r="A38" s="613" t="s">
        <v>128</v>
      </c>
      <c r="B38" s="614">
        <v>5825318</v>
      </c>
      <c r="C38" s="614">
        <v>-157515</v>
      </c>
      <c r="D38" s="614">
        <v>-205283</v>
      </c>
      <c r="E38" s="615">
        <v>47768</v>
      </c>
      <c r="F38" s="105"/>
      <c r="G38" s="101"/>
      <c r="H38" s="102"/>
      <c r="I38" s="102"/>
      <c r="J38" s="102"/>
      <c r="K38" s="102"/>
      <c r="L38" s="102"/>
    </row>
    <row r="39" spans="1:12" ht="16.5" customHeight="1">
      <c r="A39" s="613" t="s">
        <v>129</v>
      </c>
      <c r="B39" s="614">
        <v>21151104</v>
      </c>
      <c r="C39" s="614">
        <v>-1030466</v>
      </c>
      <c r="D39" s="614">
        <v>-1521709</v>
      </c>
      <c r="E39" s="615">
        <v>491243</v>
      </c>
      <c r="F39" s="105"/>
      <c r="G39" s="101"/>
      <c r="H39" s="102"/>
      <c r="I39" s="102"/>
      <c r="J39" s="102"/>
      <c r="K39" s="102"/>
      <c r="L39" s="102"/>
    </row>
    <row r="40" spans="1:12" ht="16.5" customHeight="1" thickBot="1">
      <c r="A40" s="618" t="s">
        <v>337</v>
      </c>
      <c r="B40" s="619">
        <v>1520728</v>
      </c>
      <c r="C40" s="619">
        <v>-1111</v>
      </c>
      <c r="D40" s="619">
        <v>-1111</v>
      </c>
      <c r="E40" s="620">
        <v>0</v>
      </c>
      <c r="F40" s="105"/>
      <c r="G40" s="108"/>
      <c r="H40" s="108"/>
      <c r="I40" s="102"/>
      <c r="J40" s="102"/>
      <c r="K40" s="102"/>
      <c r="L40" s="102"/>
    </row>
    <row r="41" spans="1:12" ht="16.5" customHeight="1" thickBot="1">
      <c r="A41" s="607" t="s">
        <v>292</v>
      </c>
      <c r="B41" s="608">
        <v>83308443</v>
      </c>
      <c r="C41" s="608">
        <v>-2977563</v>
      </c>
      <c r="D41" s="608">
        <v>-4029085</v>
      </c>
      <c r="E41" s="609">
        <v>1051522</v>
      </c>
      <c r="F41" s="105"/>
      <c r="G41" s="108"/>
      <c r="H41" s="107"/>
      <c r="I41" s="102"/>
      <c r="J41" s="102"/>
      <c r="K41" s="102"/>
      <c r="L41" s="102"/>
    </row>
    <row r="42" spans="1:12" ht="16.5" customHeight="1" thickBot="1">
      <c r="A42" s="103" t="s">
        <v>293</v>
      </c>
      <c r="B42" s="69"/>
      <c r="C42" s="69"/>
      <c r="D42" s="38"/>
      <c r="E42" s="38"/>
      <c r="F42" s="105"/>
      <c r="G42" s="102"/>
      <c r="H42" s="102"/>
      <c r="I42" s="102"/>
      <c r="J42" s="102"/>
      <c r="K42" s="102"/>
      <c r="L42" s="102"/>
    </row>
    <row r="43" spans="1:12" ht="16.5" customHeight="1">
      <c r="A43" s="621" t="s">
        <v>268</v>
      </c>
      <c r="B43" s="622">
        <v>21012565</v>
      </c>
      <c r="C43" s="622">
        <v>-30060</v>
      </c>
      <c r="D43" s="622">
        <v>-36185</v>
      </c>
      <c r="E43" s="623">
        <v>6125</v>
      </c>
      <c r="F43" s="105"/>
      <c r="G43" s="102"/>
      <c r="H43" s="102"/>
      <c r="I43" s="102"/>
      <c r="J43" s="102"/>
      <c r="K43" s="102"/>
      <c r="L43" s="102"/>
    </row>
    <row r="44" spans="1:12" ht="24.75" customHeight="1" thickBot="1">
      <c r="A44" s="624" t="s">
        <v>187</v>
      </c>
      <c r="B44" s="619">
        <v>5081900</v>
      </c>
      <c r="C44" s="619">
        <v>-15546</v>
      </c>
      <c r="D44" s="619">
        <v>-19696</v>
      </c>
      <c r="E44" s="625">
        <v>4150</v>
      </c>
      <c r="F44" s="105"/>
      <c r="G44" s="102"/>
      <c r="H44" s="102"/>
      <c r="I44" s="102"/>
      <c r="J44" s="102"/>
      <c r="K44" s="102"/>
      <c r="L44" s="102"/>
    </row>
    <row r="45" spans="1:12" ht="16.5" customHeight="1" thickBot="1">
      <c r="A45" s="607" t="s">
        <v>294</v>
      </c>
      <c r="B45" s="608">
        <v>26094465</v>
      </c>
      <c r="C45" s="608">
        <v>-45606</v>
      </c>
      <c r="D45" s="608">
        <v>-55881</v>
      </c>
      <c r="E45" s="609">
        <v>10275</v>
      </c>
      <c r="F45" s="105"/>
      <c r="G45" s="102"/>
      <c r="H45" s="102"/>
      <c r="I45" s="102"/>
      <c r="J45" s="102"/>
      <c r="K45" s="102"/>
      <c r="L45" s="102"/>
    </row>
    <row r="46" spans="1:12" ht="12" customHeight="1">
      <c r="A46" s="109"/>
      <c r="B46" s="110"/>
      <c r="C46" s="110"/>
      <c r="D46" s="110"/>
      <c r="E46" s="110"/>
      <c r="F46" s="102"/>
      <c r="G46" s="102"/>
      <c r="H46" s="102"/>
      <c r="I46" s="102"/>
      <c r="J46" s="102"/>
      <c r="K46" s="102"/>
      <c r="L46" s="102"/>
    </row>
    <row r="47" spans="1:5" ht="10.5">
      <c r="A47" s="111"/>
      <c r="B47" s="111"/>
      <c r="C47" s="111"/>
      <c r="D47" s="111"/>
      <c r="E47" s="111"/>
    </row>
    <row r="48" spans="1:5" ht="10.5">
      <c r="A48" s="112"/>
      <c r="B48" s="113"/>
      <c r="C48" s="113"/>
      <c r="D48" s="113"/>
      <c r="E48" s="113"/>
    </row>
    <row r="49" spans="1:5" ht="10.5">
      <c r="A49" s="112"/>
      <c r="B49" s="114"/>
      <c r="C49" s="113"/>
      <c r="D49" s="113"/>
      <c r="E49" s="113"/>
    </row>
    <row r="50" spans="1:5" ht="10.5">
      <c r="A50" s="115"/>
      <c r="B50" s="111"/>
      <c r="C50" s="113"/>
      <c r="D50" s="113"/>
      <c r="E50" s="113"/>
    </row>
    <row r="51" spans="1:5" ht="10.5">
      <c r="A51" s="115"/>
      <c r="B51" s="111"/>
      <c r="C51" s="111"/>
      <c r="D51" s="111"/>
      <c r="E51" s="111"/>
    </row>
    <row r="52" spans="1:5" ht="10.5">
      <c r="A52" s="111"/>
      <c r="B52" s="111"/>
      <c r="C52" s="111"/>
      <c r="D52" s="111"/>
      <c r="E52" s="1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H28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2.28125" style="18" customWidth="1"/>
    <col min="2" max="2" width="40.7109375" style="37" customWidth="1"/>
    <col min="3" max="4" width="15.7109375" style="119" customWidth="1"/>
    <col min="5" max="8" width="15.7109375" style="19" customWidth="1"/>
    <col min="9" max="16384" width="9.140625" style="19" customWidth="1"/>
  </cols>
  <sheetData>
    <row r="2" spans="2:8" ht="18.75" customHeight="1" thickBot="1">
      <c r="B2" s="390"/>
      <c r="C2" s="922" t="s">
        <v>526</v>
      </c>
      <c r="D2" s="922"/>
      <c r="E2" s="922"/>
      <c r="F2" s="922" t="s">
        <v>481</v>
      </c>
      <c r="G2" s="922"/>
      <c r="H2" s="962"/>
    </row>
    <row r="3" spans="2:8" ht="75" customHeight="1" thickBot="1">
      <c r="B3" s="626"/>
      <c r="C3" s="627" t="s">
        <v>402</v>
      </c>
      <c r="D3" s="627" t="s">
        <v>403</v>
      </c>
      <c r="E3" s="627" t="s">
        <v>404</v>
      </c>
      <c r="F3" s="627" t="s">
        <v>402</v>
      </c>
      <c r="G3" s="627" t="s">
        <v>403</v>
      </c>
      <c r="H3" s="628" t="s">
        <v>404</v>
      </c>
    </row>
    <row r="4" spans="2:8" ht="18.75" customHeight="1" thickBot="1">
      <c r="B4" s="629" t="s">
        <v>182</v>
      </c>
      <c r="C4" s="630">
        <f aca="true" t="shared" si="0" ref="C4:H4">C5+C8+C9</f>
        <v>24652766</v>
      </c>
      <c r="D4" s="630">
        <f t="shared" si="0"/>
        <v>6674486</v>
      </c>
      <c r="E4" s="630">
        <f t="shared" si="0"/>
        <v>31327252</v>
      </c>
      <c r="F4" s="630">
        <f t="shared" si="0"/>
        <v>25141089</v>
      </c>
      <c r="G4" s="630">
        <f t="shared" si="0"/>
        <v>5396481</v>
      </c>
      <c r="H4" s="631">
        <f t="shared" si="0"/>
        <v>30537570</v>
      </c>
    </row>
    <row r="5" spans="2:8" ht="18.75" customHeight="1">
      <c r="B5" s="632" t="s">
        <v>165</v>
      </c>
      <c r="C5" s="633">
        <f aca="true" t="shared" si="1" ref="C5:H5">SUM(C6:C7)</f>
        <v>21576835</v>
      </c>
      <c r="D5" s="633">
        <f t="shared" si="1"/>
        <v>6674486</v>
      </c>
      <c r="E5" s="633">
        <f t="shared" si="1"/>
        <v>28251321</v>
      </c>
      <c r="F5" s="633">
        <f t="shared" si="1"/>
        <v>16842144</v>
      </c>
      <c r="G5" s="633">
        <f t="shared" si="1"/>
        <v>5396481</v>
      </c>
      <c r="H5" s="634">
        <f t="shared" si="1"/>
        <v>22238625</v>
      </c>
    </row>
    <row r="6" spans="2:8" ht="18.75" customHeight="1">
      <c r="B6" s="635" t="s">
        <v>166</v>
      </c>
      <c r="C6" s="636">
        <v>21576835</v>
      </c>
      <c r="D6" s="636">
        <v>6674486</v>
      </c>
      <c r="E6" s="636">
        <f aca="true" t="shared" si="2" ref="E6:E13">SUM(C6:D6)</f>
        <v>28251321</v>
      </c>
      <c r="F6" s="636">
        <v>16842144</v>
      </c>
      <c r="G6" s="636">
        <v>5396481</v>
      </c>
      <c r="H6" s="637">
        <f aca="true" t="shared" si="3" ref="H6:H13">SUM(F6:G6)</f>
        <v>22238625</v>
      </c>
    </row>
    <row r="7" spans="2:8" ht="18.75" customHeight="1" hidden="1">
      <c r="B7" s="635" t="s">
        <v>167</v>
      </c>
      <c r="C7" s="636">
        <v>0</v>
      </c>
      <c r="D7" s="636">
        <v>0</v>
      </c>
      <c r="E7" s="636">
        <f>SUM(C7:D7)</f>
        <v>0</v>
      </c>
      <c r="F7" s="636">
        <v>0</v>
      </c>
      <c r="G7" s="636">
        <v>0</v>
      </c>
      <c r="H7" s="637">
        <f>SUM(F7:G7)</f>
        <v>0</v>
      </c>
    </row>
    <row r="8" spans="2:8" ht="18.75" customHeight="1">
      <c r="B8" s="638" t="s">
        <v>168</v>
      </c>
      <c r="C8" s="370">
        <v>1816077</v>
      </c>
      <c r="D8" s="370">
        <v>0</v>
      </c>
      <c r="E8" s="370">
        <f t="shared" si="2"/>
        <v>1816077</v>
      </c>
      <c r="F8" s="370">
        <v>7442384</v>
      </c>
      <c r="G8" s="370">
        <v>0</v>
      </c>
      <c r="H8" s="639">
        <f t="shared" si="3"/>
        <v>7442384</v>
      </c>
    </row>
    <row r="9" spans="2:8" ht="18.75" customHeight="1">
      <c r="B9" s="640" t="s">
        <v>299</v>
      </c>
      <c r="C9" s="641">
        <v>1259854</v>
      </c>
      <c r="D9" s="641">
        <v>0</v>
      </c>
      <c r="E9" s="641">
        <f t="shared" si="2"/>
        <v>1259854</v>
      </c>
      <c r="F9" s="641">
        <v>856561</v>
      </c>
      <c r="G9" s="641">
        <v>0</v>
      </c>
      <c r="H9" s="642">
        <f t="shared" si="3"/>
        <v>856561</v>
      </c>
    </row>
    <row r="10" spans="2:8" ht="18.75" customHeight="1">
      <c r="B10" s="635" t="s">
        <v>169</v>
      </c>
      <c r="C10" s="643">
        <v>140880</v>
      </c>
      <c r="D10" s="643">
        <v>0</v>
      </c>
      <c r="E10" s="643">
        <f t="shared" si="2"/>
        <v>140880</v>
      </c>
      <c r="F10" s="643">
        <v>233158</v>
      </c>
      <c r="G10" s="643">
        <v>0</v>
      </c>
      <c r="H10" s="644">
        <f t="shared" si="3"/>
        <v>233158</v>
      </c>
    </row>
    <row r="11" spans="2:8" ht="18.75" customHeight="1">
      <c r="B11" s="635" t="s">
        <v>170</v>
      </c>
      <c r="C11" s="643">
        <v>50466</v>
      </c>
      <c r="D11" s="643">
        <v>0</v>
      </c>
      <c r="E11" s="643">
        <f t="shared" si="2"/>
        <v>50466</v>
      </c>
      <c r="F11" s="643">
        <v>0</v>
      </c>
      <c r="G11" s="643">
        <v>0</v>
      </c>
      <c r="H11" s="644">
        <f t="shared" si="3"/>
        <v>0</v>
      </c>
    </row>
    <row r="12" spans="2:8" ht="18.75" customHeight="1">
      <c r="B12" s="635" t="s">
        <v>171</v>
      </c>
      <c r="C12" s="643">
        <v>1031538</v>
      </c>
      <c r="D12" s="643">
        <v>0</v>
      </c>
      <c r="E12" s="643">
        <f t="shared" si="2"/>
        <v>1031538</v>
      </c>
      <c r="F12" s="643">
        <v>583456</v>
      </c>
      <c r="G12" s="643">
        <v>0</v>
      </c>
      <c r="H12" s="644">
        <f t="shared" si="3"/>
        <v>583456</v>
      </c>
    </row>
    <row r="13" spans="2:8" ht="18.75" customHeight="1" thickBot="1">
      <c r="B13" s="645" t="s">
        <v>172</v>
      </c>
      <c r="C13" s="646">
        <v>36970</v>
      </c>
      <c r="D13" s="646">
        <v>0</v>
      </c>
      <c r="E13" s="646">
        <f t="shared" si="2"/>
        <v>36970</v>
      </c>
      <c r="F13" s="646">
        <v>39947</v>
      </c>
      <c r="G13" s="646">
        <v>0</v>
      </c>
      <c r="H13" s="647">
        <f t="shared" si="3"/>
        <v>39947</v>
      </c>
    </row>
    <row r="14" spans="2:8" ht="18.75" customHeight="1" thickBot="1">
      <c r="B14" s="648" t="s">
        <v>98</v>
      </c>
      <c r="C14" s="373">
        <f aca="true" t="shared" si="4" ref="C14:H14">SUM(C15:C16)</f>
        <v>66100</v>
      </c>
      <c r="D14" s="373">
        <f t="shared" si="4"/>
        <v>0</v>
      </c>
      <c r="E14" s="373">
        <f t="shared" si="4"/>
        <v>66100</v>
      </c>
      <c r="F14" s="373">
        <f t="shared" si="4"/>
        <v>199379</v>
      </c>
      <c r="G14" s="373">
        <f t="shared" si="4"/>
        <v>0</v>
      </c>
      <c r="H14" s="374">
        <f t="shared" si="4"/>
        <v>199379</v>
      </c>
    </row>
    <row r="15" spans="2:8" ht="18.75" customHeight="1" hidden="1">
      <c r="B15" s="649" t="s">
        <v>280</v>
      </c>
      <c r="C15" s="650">
        <v>0</v>
      </c>
      <c r="D15" s="650">
        <v>0</v>
      </c>
      <c r="E15" s="650">
        <f>SUM(C15:D15)</f>
        <v>0</v>
      </c>
      <c r="F15" s="650">
        <v>0</v>
      </c>
      <c r="G15" s="650">
        <v>0</v>
      </c>
      <c r="H15" s="651">
        <f>SUM(F15:G15)</f>
        <v>0</v>
      </c>
    </row>
    <row r="16" spans="2:8" ht="18.75" customHeight="1" thickBot="1">
      <c r="B16" s="652" t="s">
        <v>134</v>
      </c>
      <c r="C16" s="653">
        <v>66100</v>
      </c>
      <c r="D16" s="653">
        <v>0</v>
      </c>
      <c r="E16" s="653">
        <f>SUM(C16:D16)</f>
        <v>66100</v>
      </c>
      <c r="F16" s="653">
        <v>199379</v>
      </c>
      <c r="G16" s="653">
        <v>0</v>
      </c>
      <c r="H16" s="654">
        <f>SUM(F16:G16)</f>
        <v>199379</v>
      </c>
    </row>
    <row r="17" spans="2:8" ht="9.75" customHeight="1" thickBot="1">
      <c r="B17" s="655"/>
      <c r="C17" s="656"/>
      <c r="D17" s="656"/>
      <c r="E17" s="373"/>
      <c r="F17" s="657"/>
      <c r="G17" s="657"/>
      <c r="H17" s="658"/>
    </row>
    <row r="18" spans="2:8" ht="16.5" customHeight="1" thickBot="1">
      <c r="B18" s="648" t="s">
        <v>173</v>
      </c>
      <c r="C18" s="373">
        <f aca="true" t="shared" si="5" ref="C18:H18">C4+C14</f>
        <v>24718866</v>
      </c>
      <c r="D18" s="373">
        <f t="shared" si="5"/>
        <v>6674486</v>
      </c>
      <c r="E18" s="373">
        <f t="shared" si="5"/>
        <v>31393352</v>
      </c>
      <c r="F18" s="373">
        <f t="shared" si="5"/>
        <v>25340468</v>
      </c>
      <c r="G18" s="373">
        <f t="shared" si="5"/>
        <v>5396481</v>
      </c>
      <c r="H18" s="374">
        <f t="shared" si="5"/>
        <v>30736949</v>
      </c>
    </row>
    <row r="19" spans="2:8" ht="9.75" customHeight="1" thickBot="1">
      <c r="B19" s="659"/>
      <c r="C19" s="660"/>
      <c r="D19" s="660"/>
      <c r="E19" s="661"/>
      <c r="F19" s="661"/>
      <c r="G19" s="661"/>
      <c r="H19" s="662"/>
    </row>
    <row r="20" spans="2:8" ht="18.75" customHeight="1">
      <c r="B20" s="823" t="s">
        <v>119</v>
      </c>
      <c r="C20" s="369">
        <v>4684730</v>
      </c>
      <c r="D20" s="369">
        <v>58224</v>
      </c>
      <c r="E20" s="369">
        <f>SUM(C20:D20)</f>
        <v>4742954</v>
      </c>
      <c r="F20" s="369">
        <v>11196419</v>
      </c>
      <c r="G20" s="369">
        <v>90975</v>
      </c>
      <c r="H20" s="824">
        <f>SUM(F20:G20)</f>
        <v>11287394</v>
      </c>
    </row>
    <row r="21" spans="2:8" ht="18.75" customHeight="1" thickBot="1">
      <c r="B21" s="825" t="s">
        <v>120</v>
      </c>
      <c r="C21" s="371">
        <v>20034136</v>
      </c>
      <c r="D21" s="371">
        <v>6616262</v>
      </c>
      <c r="E21" s="371">
        <f>SUM(C21:D21)</f>
        <v>26650398</v>
      </c>
      <c r="F21" s="371">
        <v>14144049</v>
      </c>
      <c r="G21" s="371">
        <v>5305506</v>
      </c>
      <c r="H21" s="826">
        <f>SUM(F21:G21)</f>
        <v>19449555</v>
      </c>
    </row>
    <row r="22" spans="2:4" ht="15" customHeight="1">
      <c r="B22" s="116"/>
      <c r="C22" s="117"/>
      <c r="D22" s="117"/>
    </row>
    <row r="23" spans="2:8" ht="15" customHeight="1">
      <c r="B23" s="118"/>
      <c r="C23" s="58"/>
      <c r="D23" s="58"/>
      <c r="E23" s="58"/>
      <c r="F23" s="58"/>
      <c r="G23" s="58"/>
      <c r="H23" s="58"/>
    </row>
    <row r="24" spans="2:8" ht="15" customHeight="1">
      <c r="B24" s="118"/>
      <c r="C24" s="58"/>
      <c r="D24" s="58"/>
      <c r="E24" s="58"/>
      <c r="F24" s="58"/>
      <c r="G24" s="58"/>
      <c r="H24" s="58"/>
    </row>
    <row r="25" spans="7:8" ht="10.5">
      <c r="G25" s="346"/>
      <c r="H25" s="346"/>
    </row>
    <row r="27" spans="6:7" ht="10.5">
      <c r="F27" s="119"/>
      <c r="G27" s="61"/>
    </row>
    <row r="28" spans="6:7" ht="10.5">
      <c r="F28" s="119"/>
      <c r="G28" s="61"/>
    </row>
  </sheetData>
  <sheetProtection/>
  <mergeCells count="2">
    <mergeCell ref="C2:E2"/>
    <mergeCell ref="F2:H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E6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8515625" style="7" customWidth="1"/>
    <col min="2" max="2" width="59.7109375" style="7" customWidth="1"/>
    <col min="3" max="4" width="15.7109375" style="7" customWidth="1"/>
    <col min="5" max="16384" width="9.140625" style="7" customWidth="1"/>
  </cols>
  <sheetData>
    <row r="2" spans="1:4" s="19" customFormat="1" ht="16.5" customHeight="1" thickBot="1">
      <c r="A2" s="18"/>
      <c r="B2" s="407"/>
      <c r="C2" s="920" t="s">
        <v>144</v>
      </c>
      <c r="D2" s="913"/>
    </row>
    <row r="3" spans="1:4" s="19" customFormat="1" ht="16.5" customHeight="1">
      <c r="A3" s="18"/>
      <c r="B3" s="407"/>
      <c r="C3" s="301">
        <v>2016</v>
      </c>
      <c r="D3" s="302">
        <v>2015</v>
      </c>
    </row>
    <row r="4" spans="1:5" s="19" customFormat="1" ht="15" customHeight="1">
      <c r="A4" s="18"/>
      <c r="B4" s="170" t="s">
        <v>493</v>
      </c>
      <c r="C4" s="279">
        <v>269159</v>
      </c>
      <c r="D4" s="280">
        <v>133413</v>
      </c>
      <c r="E4" s="16"/>
    </row>
    <row r="5" spans="1:5" s="19" customFormat="1" ht="15" customHeight="1">
      <c r="A5" s="18"/>
      <c r="B5" s="298" t="s">
        <v>494</v>
      </c>
      <c r="C5" s="281">
        <v>241</v>
      </c>
      <c r="D5" s="282">
        <v>189694</v>
      </c>
      <c r="E5" s="16"/>
    </row>
    <row r="6" spans="1:5" s="19" customFormat="1" ht="15" customHeight="1">
      <c r="A6" s="18"/>
      <c r="B6" s="298" t="s">
        <v>567</v>
      </c>
      <c r="C6" s="281">
        <v>-7677</v>
      </c>
      <c r="D6" s="282">
        <v>-200</v>
      </c>
      <c r="E6" s="16"/>
    </row>
    <row r="7" spans="1:5" s="19" customFormat="1" ht="15" customHeight="1" hidden="1">
      <c r="A7" s="18"/>
      <c r="B7" s="663" t="s">
        <v>495</v>
      </c>
      <c r="C7" s="338">
        <v>0</v>
      </c>
      <c r="D7" s="664">
        <v>0</v>
      </c>
      <c r="E7" s="16"/>
    </row>
    <row r="8" spans="1:4" s="19" customFormat="1" ht="15" customHeight="1" thickBot="1">
      <c r="A8" s="18"/>
      <c r="B8" s="665" t="s">
        <v>410</v>
      </c>
      <c r="C8" s="284">
        <v>-442</v>
      </c>
      <c r="D8" s="285">
        <v>-8499</v>
      </c>
    </row>
    <row r="9" spans="1:4" s="19" customFormat="1" ht="16.5" customHeight="1" hidden="1" thickBot="1">
      <c r="A9" s="18"/>
      <c r="B9" s="300" t="s">
        <v>496</v>
      </c>
      <c r="C9" s="328">
        <v>0</v>
      </c>
      <c r="D9" s="666">
        <v>0</v>
      </c>
    </row>
    <row r="10" spans="1:4" s="19" customFormat="1" ht="24.75" customHeight="1" thickBot="1">
      <c r="A10" s="18"/>
      <c r="B10" s="171" t="s">
        <v>525</v>
      </c>
      <c r="C10" s="667">
        <f>SUM(C4:C9)</f>
        <v>261281</v>
      </c>
      <c r="D10" s="668">
        <f>SUM(D4:D9)</f>
        <v>314408</v>
      </c>
    </row>
    <row r="11" spans="1:4" s="19" customFormat="1" ht="16.5" customHeight="1">
      <c r="A11" s="18"/>
      <c r="B11" s="36"/>
      <c r="C11" s="120"/>
      <c r="D11" s="120"/>
    </row>
    <row r="12" spans="1:4" s="19" customFormat="1" ht="16.5" customHeight="1">
      <c r="A12" s="18"/>
      <c r="B12" s="118"/>
      <c r="C12" s="5"/>
      <c r="D12" s="5"/>
    </row>
    <row r="13" spans="1:4" s="19" customFormat="1" ht="16.5" customHeight="1" thickBot="1">
      <c r="A13" s="48"/>
      <c r="B13" s="121"/>
      <c r="C13" s="120"/>
      <c r="D13" s="120"/>
    </row>
    <row r="14" spans="1:4" s="19" customFormat="1" ht="16.5" customHeight="1">
      <c r="A14" s="48"/>
      <c r="B14" s="308"/>
      <c r="C14" s="301" t="s">
        <v>526</v>
      </c>
      <c r="D14" s="302" t="s">
        <v>481</v>
      </c>
    </row>
    <row r="15" spans="1:4" s="19" customFormat="1" ht="15" customHeight="1" thickBot="1">
      <c r="A15" s="48"/>
      <c r="B15" s="303" t="s">
        <v>363</v>
      </c>
      <c r="C15" s="669"/>
      <c r="D15" s="669"/>
    </row>
    <row r="16" spans="1:4" s="19" customFormat="1" ht="15" customHeight="1" thickBot="1">
      <c r="A16" s="48"/>
      <c r="B16" s="171" t="s">
        <v>155</v>
      </c>
      <c r="C16" s="322">
        <v>30736949</v>
      </c>
      <c r="D16" s="323">
        <v>27678614</v>
      </c>
    </row>
    <row r="17" spans="1:4" s="19" customFormat="1" ht="15" customHeight="1">
      <c r="A17" s="48"/>
      <c r="B17" s="170" t="s">
        <v>148</v>
      </c>
      <c r="C17" s="500">
        <v>58002</v>
      </c>
      <c r="D17" s="501">
        <v>21388</v>
      </c>
    </row>
    <row r="18" spans="1:4" s="19" customFormat="1" ht="15" customHeight="1">
      <c r="A18" s="48"/>
      <c r="B18" s="298" t="s">
        <v>149</v>
      </c>
      <c r="C18" s="299">
        <v>157282967</v>
      </c>
      <c r="D18" s="502">
        <v>339313828</v>
      </c>
    </row>
    <row r="19" spans="1:4" s="19" customFormat="1" ht="15" customHeight="1">
      <c r="A19" s="48"/>
      <c r="B19" s="298" t="s">
        <v>88</v>
      </c>
      <c r="C19" s="299">
        <v>-156295046</v>
      </c>
      <c r="D19" s="502">
        <v>-336244836</v>
      </c>
    </row>
    <row r="20" spans="1:4" s="19" customFormat="1" ht="24.75" customHeight="1">
      <c r="A20" s="48"/>
      <c r="B20" s="298" t="s">
        <v>566</v>
      </c>
      <c r="C20" s="299">
        <v>-8119</v>
      </c>
      <c r="D20" s="502">
        <v>-8709</v>
      </c>
    </row>
    <row r="21" spans="1:4" s="19" customFormat="1" ht="15" customHeight="1" thickBot="1">
      <c r="A21" s="48"/>
      <c r="B21" s="665" t="s">
        <v>132</v>
      </c>
      <c r="C21" s="670">
        <v>-381401</v>
      </c>
      <c r="D21" s="671">
        <v>-23336</v>
      </c>
    </row>
    <row r="22" spans="1:4" s="19" customFormat="1" ht="15" customHeight="1" thickBot="1">
      <c r="A22" s="48"/>
      <c r="B22" s="162" t="s">
        <v>200</v>
      </c>
      <c r="C22" s="295">
        <f>SUM(C16:C21)</f>
        <v>31393352</v>
      </c>
      <c r="D22" s="296">
        <f>SUM(D16:D21)</f>
        <v>30736949</v>
      </c>
    </row>
    <row r="23" spans="1:4" s="19" customFormat="1" ht="16.5" customHeight="1">
      <c r="A23" s="48"/>
      <c r="B23" s="56"/>
      <c r="C23" s="120"/>
      <c r="D23" s="120"/>
    </row>
    <row r="24" spans="1:5" s="19" customFormat="1" ht="16.5" customHeight="1">
      <c r="A24" s="48"/>
      <c r="C24" s="6"/>
      <c r="D24" s="6"/>
      <c r="E24" s="346"/>
    </row>
    <row r="25" spans="1:4" s="19" customFormat="1" ht="29.25" customHeight="1">
      <c r="A25" s="48"/>
      <c r="B25" s="1002" t="s">
        <v>369</v>
      </c>
      <c r="C25" s="6"/>
      <c r="D25" s="6"/>
    </row>
    <row r="26" spans="1:4" s="19" customFormat="1" ht="16.5" customHeight="1" thickBot="1">
      <c r="A26" s="48"/>
      <c r="B26" s="122"/>
      <c r="C26" s="6"/>
      <c r="D26" s="6"/>
    </row>
    <row r="27" spans="1:4" s="19" customFormat="1" ht="16.5" customHeight="1">
      <c r="A27" s="48"/>
      <c r="B27" s="308"/>
      <c r="C27" s="301" t="s">
        <v>526</v>
      </c>
      <c r="D27" s="302" t="s">
        <v>481</v>
      </c>
    </row>
    <row r="28" spans="1:4" s="19" customFormat="1" ht="16.5" customHeight="1" hidden="1" thickBot="1">
      <c r="A28" s="18"/>
      <c r="B28" s="503" t="s">
        <v>281</v>
      </c>
      <c r="C28" s="672"/>
      <c r="D28" s="672"/>
    </row>
    <row r="29" spans="1:4" s="19" customFormat="1" ht="16.5" customHeight="1" hidden="1" thickBot="1">
      <c r="A29" s="18"/>
      <c r="B29" s="673" t="s">
        <v>280</v>
      </c>
      <c r="C29" s="395"/>
      <c r="D29" s="395"/>
    </row>
    <row r="30" spans="1:4" s="19" customFormat="1" ht="16.5" customHeight="1" hidden="1" thickBot="1">
      <c r="A30" s="18"/>
      <c r="B30" s="162" t="s">
        <v>155</v>
      </c>
      <c r="C30" s="295">
        <v>0</v>
      </c>
      <c r="D30" s="296">
        <v>0</v>
      </c>
    </row>
    <row r="31" spans="1:4" s="19" customFormat="1" ht="16.5" customHeight="1" hidden="1">
      <c r="A31" s="18"/>
      <c r="B31" s="354" t="s">
        <v>374</v>
      </c>
      <c r="C31" s="674">
        <v>0</v>
      </c>
      <c r="D31" s="675">
        <v>0</v>
      </c>
    </row>
    <row r="32" spans="1:4" s="19" customFormat="1" ht="16.5" customHeight="1" hidden="1">
      <c r="A32" s="18"/>
      <c r="B32" s="170" t="s">
        <v>375</v>
      </c>
      <c r="C32" s="500">
        <v>0</v>
      </c>
      <c r="D32" s="501">
        <v>0</v>
      </c>
    </row>
    <row r="33" spans="1:4" s="19" customFormat="1" ht="16.5" customHeight="1" hidden="1">
      <c r="A33" s="18"/>
      <c r="B33" s="298" t="s">
        <v>376</v>
      </c>
      <c r="C33" s="299">
        <v>0</v>
      </c>
      <c r="D33" s="502">
        <v>0</v>
      </c>
    </row>
    <row r="34" spans="1:4" s="19" customFormat="1" ht="16.5" customHeight="1" hidden="1">
      <c r="A34" s="18"/>
      <c r="B34" s="298" t="s">
        <v>377</v>
      </c>
      <c r="C34" s="299">
        <v>0</v>
      </c>
      <c r="D34" s="502">
        <v>0</v>
      </c>
    </row>
    <row r="35" spans="1:4" s="19" customFormat="1" ht="16.5" customHeight="1" hidden="1" thickBot="1">
      <c r="A35" s="18"/>
      <c r="B35" s="665" t="s">
        <v>136</v>
      </c>
      <c r="C35" s="670">
        <v>0</v>
      </c>
      <c r="D35" s="671">
        <v>0</v>
      </c>
    </row>
    <row r="36" spans="1:4" s="19" customFormat="1" ht="16.5" customHeight="1" hidden="1" thickBot="1">
      <c r="A36" s="18"/>
      <c r="B36" s="162" t="s">
        <v>200</v>
      </c>
      <c r="C36" s="295">
        <f>SUM(C30:C35)</f>
        <v>0</v>
      </c>
      <c r="D36" s="296">
        <f>SUM(D30:D35)</f>
        <v>0</v>
      </c>
    </row>
    <row r="37" spans="1:4" s="19" customFormat="1" ht="16.5" customHeight="1" hidden="1" thickBot="1">
      <c r="A37" s="18"/>
      <c r="B37" s="673" t="s">
        <v>134</v>
      </c>
      <c r="C37" s="395"/>
      <c r="D37" s="395"/>
    </row>
    <row r="38" spans="1:4" s="19" customFormat="1" ht="16.5" customHeight="1" hidden="1" thickBot="1">
      <c r="A38" s="18"/>
      <c r="B38" s="162" t="s">
        <v>155</v>
      </c>
      <c r="C38" s="295">
        <v>0</v>
      </c>
      <c r="D38" s="296">
        <v>0</v>
      </c>
    </row>
    <row r="39" spans="1:4" s="19" customFormat="1" ht="16.5" customHeight="1" hidden="1">
      <c r="A39" s="18"/>
      <c r="B39" s="354" t="s">
        <v>374</v>
      </c>
      <c r="C39" s="674">
        <v>0</v>
      </c>
      <c r="D39" s="675">
        <v>0</v>
      </c>
    </row>
    <row r="40" spans="1:4" s="19" customFormat="1" ht="16.5" customHeight="1" hidden="1">
      <c r="A40" s="18"/>
      <c r="B40" s="170" t="s">
        <v>375</v>
      </c>
      <c r="C40" s="500">
        <v>0</v>
      </c>
      <c r="D40" s="501">
        <v>0</v>
      </c>
    </row>
    <row r="41" spans="1:4" s="19" customFormat="1" ht="16.5" customHeight="1" hidden="1">
      <c r="A41" s="18"/>
      <c r="B41" s="298" t="s">
        <v>376</v>
      </c>
      <c r="C41" s="299">
        <v>0</v>
      </c>
      <c r="D41" s="502">
        <v>0</v>
      </c>
    </row>
    <row r="42" spans="1:4" s="19" customFormat="1" ht="16.5" customHeight="1" hidden="1">
      <c r="A42" s="18"/>
      <c r="B42" s="298" t="s">
        <v>377</v>
      </c>
      <c r="C42" s="299">
        <v>0</v>
      </c>
      <c r="D42" s="502">
        <v>0</v>
      </c>
    </row>
    <row r="43" spans="1:4" s="19" customFormat="1" ht="16.5" customHeight="1" hidden="1" thickBot="1">
      <c r="A43" s="18"/>
      <c r="B43" s="665" t="s">
        <v>136</v>
      </c>
      <c r="C43" s="670">
        <v>0</v>
      </c>
      <c r="D43" s="671">
        <v>0</v>
      </c>
    </row>
    <row r="44" spans="1:4" s="19" customFormat="1" ht="16.5" customHeight="1" hidden="1" thickBot="1">
      <c r="A44" s="18"/>
      <c r="B44" s="162" t="s">
        <v>200</v>
      </c>
      <c r="C44" s="295">
        <f>SUM(C38:C43)</f>
        <v>0</v>
      </c>
      <c r="D44" s="296">
        <f>SUM(D38:D43)</f>
        <v>0</v>
      </c>
    </row>
    <row r="45" spans="1:4" s="19" customFormat="1" ht="16.5" customHeight="1" thickBot="1">
      <c r="A45" s="18"/>
      <c r="B45" s="503" t="s">
        <v>370</v>
      </c>
      <c r="C45" s="672"/>
      <c r="D45" s="672"/>
    </row>
    <row r="46" spans="1:4" s="19" customFormat="1" ht="16.5" customHeight="1" hidden="1" thickBot="1">
      <c r="A46" s="18"/>
      <c r="B46" s="676" t="s">
        <v>280</v>
      </c>
      <c r="C46" s="391"/>
      <c r="D46" s="391"/>
    </row>
    <row r="47" spans="1:4" s="19" customFormat="1" ht="16.5" customHeight="1" hidden="1" thickBot="1">
      <c r="A47" s="18"/>
      <c r="B47" s="162" t="s">
        <v>155</v>
      </c>
      <c r="C47" s="295">
        <v>0</v>
      </c>
      <c r="D47" s="296">
        <v>0</v>
      </c>
    </row>
    <row r="48" spans="1:4" s="19" customFormat="1" ht="16.5" customHeight="1" hidden="1">
      <c r="A48" s="18"/>
      <c r="B48" s="354" t="s">
        <v>374</v>
      </c>
      <c r="C48" s="674">
        <v>0</v>
      </c>
      <c r="D48" s="675">
        <v>0</v>
      </c>
    </row>
    <row r="49" spans="1:4" s="19" customFormat="1" ht="16.5" customHeight="1" hidden="1">
      <c r="A49" s="18"/>
      <c r="B49" s="170" t="s">
        <v>375</v>
      </c>
      <c r="C49" s="500">
        <v>0</v>
      </c>
      <c r="D49" s="501">
        <v>0</v>
      </c>
    </row>
    <row r="50" spans="1:4" s="19" customFormat="1" ht="16.5" customHeight="1" hidden="1">
      <c r="A50" s="18"/>
      <c r="B50" s="298" t="s">
        <v>376</v>
      </c>
      <c r="C50" s="299">
        <v>0</v>
      </c>
      <c r="D50" s="502">
        <v>0</v>
      </c>
    </row>
    <row r="51" spans="1:4" s="19" customFormat="1" ht="16.5" customHeight="1" hidden="1">
      <c r="A51" s="18"/>
      <c r="B51" s="298" t="s">
        <v>377</v>
      </c>
      <c r="C51" s="299">
        <v>0</v>
      </c>
      <c r="D51" s="502">
        <v>0</v>
      </c>
    </row>
    <row r="52" spans="1:4" s="19" customFormat="1" ht="16.5" customHeight="1" hidden="1" thickBot="1">
      <c r="A52" s="18"/>
      <c r="B52" s="665" t="s">
        <v>136</v>
      </c>
      <c r="C52" s="670">
        <v>0</v>
      </c>
      <c r="D52" s="671">
        <v>0</v>
      </c>
    </row>
    <row r="53" spans="1:4" s="19" customFormat="1" ht="16.5" customHeight="1" hidden="1" thickBot="1">
      <c r="A53" s="18"/>
      <c r="B53" s="162" t="s">
        <v>200</v>
      </c>
      <c r="C53" s="295">
        <f>SUM(C47:C52)</f>
        <v>0</v>
      </c>
      <c r="D53" s="296">
        <f>SUM(D47:D52)</f>
        <v>0</v>
      </c>
    </row>
    <row r="54" spans="1:4" s="19" customFormat="1" ht="16.5" customHeight="1" thickBot="1">
      <c r="A54" s="18"/>
      <c r="B54" s="677" t="s">
        <v>134</v>
      </c>
      <c r="C54" s="678"/>
      <c r="D54" s="678"/>
    </row>
    <row r="55" spans="1:4" s="19" customFormat="1" ht="16.5" customHeight="1" hidden="1" thickBot="1">
      <c r="A55" s="18"/>
      <c r="B55" s="162" t="s">
        <v>155</v>
      </c>
      <c r="C55" s="295">
        <v>-19754</v>
      </c>
      <c r="D55" s="296">
        <v>-12007</v>
      </c>
    </row>
    <row r="56" spans="1:4" s="19" customFormat="1" ht="16.5" customHeight="1" hidden="1">
      <c r="A56" s="18"/>
      <c r="B56" s="354" t="s">
        <v>374</v>
      </c>
      <c r="C56" s="674">
        <v>-8119</v>
      </c>
      <c r="D56" s="675">
        <v>-8709</v>
      </c>
    </row>
    <row r="57" spans="1:4" s="19" customFormat="1" ht="16.5" customHeight="1" hidden="1">
      <c r="A57" s="18"/>
      <c r="B57" s="170" t="s">
        <v>375</v>
      </c>
      <c r="C57" s="500">
        <v>0</v>
      </c>
      <c r="D57" s="501">
        <v>203</v>
      </c>
    </row>
    <row r="58" spans="1:4" s="19" customFormat="1" ht="16.5" customHeight="1" hidden="1">
      <c r="A58" s="18"/>
      <c r="B58" s="298" t="s">
        <v>376</v>
      </c>
      <c r="C58" s="299">
        <v>0</v>
      </c>
      <c r="D58" s="502">
        <v>307</v>
      </c>
    </row>
    <row r="59" spans="1:4" s="19" customFormat="1" ht="16.5" customHeight="1" hidden="1">
      <c r="A59" s="18"/>
      <c r="B59" s="298" t="s">
        <v>377</v>
      </c>
      <c r="C59" s="299">
        <v>8738</v>
      </c>
      <c r="D59" s="502">
        <v>0</v>
      </c>
    </row>
    <row r="60" spans="1:4" s="19" customFormat="1" ht="16.5" customHeight="1" hidden="1" thickBot="1">
      <c r="A60" s="18"/>
      <c r="B60" s="665" t="s">
        <v>136</v>
      </c>
      <c r="C60" s="670">
        <v>0</v>
      </c>
      <c r="D60" s="671">
        <v>452</v>
      </c>
    </row>
    <row r="61" spans="1:4" s="19" customFormat="1" ht="16.5" customHeight="1" hidden="1" thickBot="1">
      <c r="A61" s="18"/>
      <c r="B61" s="162" t="s">
        <v>200</v>
      </c>
      <c r="C61" s="295">
        <f>SUM(C55:C60)</f>
        <v>-19135</v>
      </c>
      <c r="D61" s="296">
        <f>SUM(D55:D60)</f>
        <v>-19754</v>
      </c>
    </row>
    <row r="62" spans="1:4" s="19" customFormat="1" ht="16.5" customHeight="1" hidden="1" thickBot="1">
      <c r="A62" s="18"/>
      <c r="B62" s="679" t="s">
        <v>183</v>
      </c>
      <c r="C62" s="680"/>
      <c r="D62" s="681"/>
    </row>
    <row r="63" spans="1:4" s="19" customFormat="1" ht="16.5" customHeight="1" thickBot="1">
      <c r="A63" s="18"/>
      <c r="B63" s="162" t="s">
        <v>155</v>
      </c>
      <c r="C63" s="295">
        <v>-19754</v>
      </c>
      <c r="D63" s="296">
        <v>-12007</v>
      </c>
    </row>
    <row r="64" spans="1:4" s="19" customFormat="1" ht="16.5" customHeight="1">
      <c r="A64" s="18"/>
      <c r="B64" s="354" t="s">
        <v>374</v>
      </c>
      <c r="C64" s="674">
        <v>-8119</v>
      </c>
      <c r="D64" s="675">
        <v>-8709</v>
      </c>
    </row>
    <row r="65" spans="1:4" s="19" customFormat="1" ht="16.5" customHeight="1">
      <c r="A65" s="18"/>
      <c r="B65" s="170" t="s">
        <v>375</v>
      </c>
      <c r="C65" s="500">
        <v>0</v>
      </c>
      <c r="D65" s="501">
        <v>203</v>
      </c>
    </row>
    <row r="66" spans="1:4" s="19" customFormat="1" ht="16.5" customHeight="1">
      <c r="A66" s="18"/>
      <c r="B66" s="298" t="s">
        <v>376</v>
      </c>
      <c r="C66" s="299">
        <v>0</v>
      </c>
      <c r="D66" s="502">
        <v>307</v>
      </c>
    </row>
    <row r="67" spans="1:4" s="19" customFormat="1" ht="16.5" customHeight="1">
      <c r="A67" s="18"/>
      <c r="B67" s="298" t="s">
        <v>164</v>
      </c>
      <c r="C67" s="299">
        <v>8738</v>
      </c>
      <c r="D67" s="502">
        <v>0</v>
      </c>
    </row>
    <row r="68" spans="1:4" s="19" customFormat="1" ht="16.5" customHeight="1" thickBot="1">
      <c r="A68" s="18"/>
      <c r="B68" s="665" t="s">
        <v>136</v>
      </c>
      <c r="C68" s="670">
        <v>0</v>
      </c>
      <c r="D68" s="671">
        <v>452</v>
      </c>
    </row>
    <row r="69" spans="1:4" s="19" customFormat="1" ht="16.5" customHeight="1" thickBot="1">
      <c r="A69" s="18"/>
      <c r="B69" s="162" t="s">
        <v>200</v>
      </c>
      <c r="C69" s="295">
        <f>SUM(C63:C68)</f>
        <v>-19135</v>
      </c>
      <c r="D69" s="296">
        <f>SUM(D63:D68)</f>
        <v>-19754</v>
      </c>
    </row>
  </sheetData>
  <sheetProtection/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3:D1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.28125" style="18" customWidth="1"/>
    <col min="2" max="2" width="59.7109375" style="44" customWidth="1"/>
    <col min="3" max="4" width="15.7109375" style="44" customWidth="1"/>
    <col min="5" max="16384" width="9.140625" style="12" customWidth="1"/>
  </cols>
  <sheetData>
    <row r="3" spans="2:4" ht="16.5" customHeight="1">
      <c r="B3" s="278"/>
      <c r="C3" s="276" t="s">
        <v>526</v>
      </c>
      <c r="D3" s="277" t="s">
        <v>481</v>
      </c>
    </row>
    <row r="4" spans="2:4" ht="16.5" customHeight="1" hidden="1">
      <c r="B4" s="160" t="s">
        <v>201</v>
      </c>
      <c r="C4" s="164">
        <v>0</v>
      </c>
      <c r="D4" s="340">
        <v>0</v>
      </c>
    </row>
    <row r="5" spans="2:4" ht="15" customHeight="1">
      <c r="B5" s="682" t="s">
        <v>138</v>
      </c>
      <c r="C5" s="166">
        <v>3532</v>
      </c>
      <c r="D5" s="341">
        <v>3532</v>
      </c>
    </row>
    <row r="6" spans="2:4" ht="15" customHeight="1">
      <c r="B6" s="161" t="s">
        <v>185</v>
      </c>
      <c r="C6" s="166">
        <v>347524</v>
      </c>
      <c r="D6" s="341">
        <v>347357</v>
      </c>
    </row>
    <row r="7" spans="2:4" ht="15" customHeight="1">
      <c r="B7" s="355" t="s">
        <v>202</v>
      </c>
      <c r="C7" s="166">
        <v>268308</v>
      </c>
      <c r="D7" s="341">
        <v>249964</v>
      </c>
    </row>
    <row r="8" spans="2:4" ht="15" customHeight="1">
      <c r="B8" s="161" t="s">
        <v>203</v>
      </c>
      <c r="C8" s="166">
        <v>4082</v>
      </c>
      <c r="D8" s="341">
        <v>5154</v>
      </c>
    </row>
    <row r="9" spans="2:4" ht="15" customHeight="1" thickBot="1">
      <c r="B9" s="283" t="s">
        <v>213</v>
      </c>
      <c r="C9" s="683">
        <v>227525</v>
      </c>
      <c r="D9" s="684">
        <v>163006</v>
      </c>
    </row>
    <row r="10" spans="2:4" ht="15" customHeight="1" thickBot="1">
      <c r="B10" s="162" t="s">
        <v>204</v>
      </c>
      <c r="C10" s="286">
        <f>SUM(C4:C6,C8:C9)</f>
        <v>582663</v>
      </c>
      <c r="D10" s="287">
        <f>SUM(D4:D6,D8:D9)</f>
        <v>519049</v>
      </c>
    </row>
    <row r="11" spans="2:4" ht="10.5">
      <c r="B11" s="64"/>
      <c r="C11" s="64"/>
      <c r="D11" s="64"/>
    </row>
    <row r="13" spans="2:4" ht="10.5">
      <c r="B13" s="68"/>
      <c r="C13" s="77"/>
      <c r="D13" s="77"/>
    </row>
    <row r="14" spans="2:4" ht="10.5">
      <c r="B14" s="68"/>
      <c r="C14" s="8"/>
      <c r="D1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I531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3.8515625" style="14" customWidth="1"/>
    <col min="2" max="2" width="47.00390625" style="51" bestFit="1" customWidth="1"/>
    <col min="3" max="7" width="15.7109375" style="50" customWidth="1"/>
    <col min="8" max="8" width="15.7109375" style="14" customWidth="1"/>
    <col min="9" max="9" width="15.7109375" style="23" customWidth="1"/>
    <col min="10" max="16384" width="9.140625" style="14" customWidth="1"/>
  </cols>
  <sheetData>
    <row r="1" ht="11.25" thickBot="1"/>
    <row r="2" spans="2:9" ht="39.75" customHeight="1" thickBot="1">
      <c r="B2" s="971" t="s">
        <v>542</v>
      </c>
      <c r="C2" s="978" t="s">
        <v>201</v>
      </c>
      <c r="D2" s="973" t="s">
        <v>543</v>
      </c>
      <c r="E2" s="973"/>
      <c r="F2" s="967" t="s">
        <v>203</v>
      </c>
      <c r="G2" s="963" t="s">
        <v>213</v>
      </c>
      <c r="H2" s="965" t="s">
        <v>204</v>
      </c>
      <c r="I2" s="974" t="s">
        <v>204</v>
      </c>
    </row>
    <row r="3" spans="2:9" ht="30" customHeight="1">
      <c r="B3" s="972"/>
      <c r="C3" s="979"/>
      <c r="D3" s="685"/>
      <c r="E3" s="686" t="s">
        <v>69</v>
      </c>
      <c r="F3" s="970"/>
      <c r="G3" s="964"/>
      <c r="H3" s="966"/>
      <c r="I3" s="975"/>
    </row>
    <row r="4" spans="2:9" ht="30" customHeight="1" thickBot="1">
      <c r="B4" s="163" t="s">
        <v>535</v>
      </c>
      <c r="C4" s="688">
        <v>39</v>
      </c>
      <c r="D4" s="688">
        <v>1028560</v>
      </c>
      <c r="E4" s="688">
        <v>749173</v>
      </c>
      <c r="F4" s="688">
        <v>22227</v>
      </c>
      <c r="G4" s="688">
        <v>163006</v>
      </c>
      <c r="H4" s="688">
        <v>4728</v>
      </c>
      <c r="I4" s="689">
        <f aca="true" t="shared" si="0" ref="I4:I16">C4+D4+F4+G4+H4</f>
        <v>1218560</v>
      </c>
    </row>
    <row r="5" spans="2:9" ht="16.5" customHeight="1" thickBot="1">
      <c r="B5" s="162" t="s">
        <v>76</v>
      </c>
      <c r="C5" s="528">
        <f aca="true" t="shared" si="1" ref="C5:H5">SUM(C6:C11)</f>
        <v>0</v>
      </c>
      <c r="D5" s="528">
        <f t="shared" si="1"/>
        <v>143766</v>
      </c>
      <c r="E5" s="528">
        <f t="shared" si="1"/>
        <v>110240</v>
      </c>
      <c r="F5" s="528">
        <f t="shared" si="1"/>
        <v>10</v>
      </c>
      <c r="G5" s="528">
        <f t="shared" si="1"/>
        <v>185178</v>
      </c>
      <c r="H5" s="528">
        <f t="shared" si="1"/>
        <v>0</v>
      </c>
      <c r="I5" s="690">
        <f t="shared" si="0"/>
        <v>328954</v>
      </c>
    </row>
    <row r="6" spans="2:9" ht="15" customHeight="1">
      <c r="B6" s="691" t="s">
        <v>156</v>
      </c>
      <c r="C6" s="692">
        <v>0</v>
      </c>
      <c r="D6" s="692">
        <v>11907</v>
      </c>
      <c r="E6" s="692">
        <v>2795</v>
      </c>
      <c r="F6" s="692">
        <v>8</v>
      </c>
      <c r="G6" s="692">
        <v>146113</v>
      </c>
      <c r="H6" s="692">
        <v>0</v>
      </c>
      <c r="I6" s="693">
        <f t="shared" si="0"/>
        <v>158028</v>
      </c>
    </row>
    <row r="7" spans="2:9" ht="15" customHeight="1" hidden="1">
      <c r="B7" s="355" t="s">
        <v>186</v>
      </c>
      <c r="C7" s="356">
        <v>0</v>
      </c>
      <c r="D7" s="356">
        <v>0</v>
      </c>
      <c r="E7" s="356">
        <v>0</v>
      </c>
      <c r="F7" s="356">
        <v>0</v>
      </c>
      <c r="G7" s="356">
        <v>0</v>
      </c>
      <c r="H7" s="356">
        <v>0</v>
      </c>
      <c r="I7" s="336">
        <f t="shared" si="0"/>
        <v>0</v>
      </c>
    </row>
    <row r="8" spans="2:9" ht="15" customHeight="1">
      <c r="B8" s="355" t="s">
        <v>295</v>
      </c>
      <c r="C8" s="356">
        <v>0</v>
      </c>
      <c r="D8" s="356">
        <v>102422</v>
      </c>
      <c r="E8" s="356">
        <v>89452</v>
      </c>
      <c r="F8" s="356">
        <v>2</v>
      </c>
      <c r="G8" s="356">
        <v>0</v>
      </c>
      <c r="H8" s="356">
        <v>0</v>
      </c>
      <c r="I8" s="336">
        <f t="shared" si="0"/>
        <v>102424</v>
      </c>
    </row>
    <row r="9" spans="2:9" ht="15" customHeight="1" hidden="1">
      <c r="B9" s="355" t="s">
        <v>470</v>
      </c>
      <c r="C9" s="356">
        <v>0</v>
      </c>
      <c r="D9" s="356">
        <v>0</v>
      </c>
      <c r="E9" s="356">
        <v>0</v>
      </c>
      <c r="F9" s="356">
        <v>0</v>
      </c>
      <c r="G9" s="356">
        <v>0</v>
      </c>
      <c r="H9" s="356">
        <v>0</v>
      </c>
      <c r="I9" s="336">
        <f t="shared" si="0"/>
        <v>0</v>
      </c>
    </row>
    <row r="10" spans="2:9" ht="15" customHeight="1">
      <c r="B10" s="355" t="s">
        <v>51</v>
      </c>
      <c r="C10" s="356">
        <v>0</v>
      </c>
      <c r="D10" s="356">
        <v>0</v>
      </c>
      <c r="E10" s="356">
        <v>0</v>
      </c>
      <c r="F10" s="356">
        <v>0</v>
      </c>
      <c r="G10" s="356">
        <v>23698</v>
      </c>
      <c r="H10" s="356">
        <v>0</v>
      </c>
      <c r="I10" s="336">
        <f t="shared" si="0"/>
        <v>23698</v>
      </c>
    </row>
    <row r="11" spans="2:9" ht="15" customHeight="1" thickBot="1">
      <c r="B11" s="694" t="s">
        <v>205</v>
      </c>
      <c r="C11" s="695">
        <v>0</v>
      </c>
      <c r="D11" s="695">
        <v>29437</v>
      </c>
      <c r="E11" s="695">
        <v>17993</v>
      </c>
      <c r="F11" s="695">
        <v>0</v>
      </c>
      <c r="G11" s="695">
        <v>15367</v>
      </c>
      <c r="H11" s="695">
        <v>0</v>
      </c>
      <c r="I11" s="696">
        <f t="shared" si="0"/>
        <v>44804</v>
      </c>
    </row>
    <row r="12" spans="2:9" ht="16.5" customHeight="1" thickBot="1">
      <c r="B12" s="162" t="s">
        <v>198</v>
      </c>
      <c r="C12" s="528">
        <f aca="true" t="shared" si="2" ref="C12:H12">SUM(C13:C17)</f>
        <v>0</v>
      </c>
      <c r="D12" s="528">
        <f t="shared" si="2"/>
        <v>-55977</v>
      </c>
      <c r="E12" s="528">
        <f t="shared" si="2"/>
        <v>-55642</v>
      </c>
      <c r="F12" s="528">
        <f t="shared" si="2"/>
        <v>-403</v>
      </c>
      <c r="G12" s="528">
        <f t="shared" si="2"/>
        <v>-120659</v>
      </c>
      <c r="H12" s="528">
        <f t="shared" si="2"/>
        <v>0</v>
      </c>
      <c r="I12" s="690">
        <f t="shared" si="0"/>
        <v>-177039</v>
      </c>
    </row>
    <row r="13" spans="2:9" ht="15" customHeight="1" hidden="1">
      <c r="B13" s="691" t="s">
        <v>199</v>
      </c>
      <c r="C13" s="692">
        <v>0</v>
      </c>
      <c r="D13" s="692">
        <v>0</v>
      </c>
      <c r="E13" s="692">
        <v>0</v>
      </c>
      <c r="F13" s="692">
        <v>0</v>
      </c>
      <c r="G13" s="692">
        <v>0</v>
      </c>
      <c r="H13" s="692">
        <v>0</v>
      </c>
      <c r="I13" s="697">
        <f t="shared" si="0"/>
        <v>0</v>
      </c>
    </row>
    <row r="14" spans="2:9" ht="15" customHeight="1">
      <c r="B14" s="355" t="s">
        <v>206</v>
      </c>
      <c r="C14" s="356">
        <v>0</v>
      </c>
      <c r="D14" s="356">
        <v>-28805</v>
      </c>
      <c r="E14" s="356">
        <v>-28513</v>
      </c>
      <c r="F14" s="356">
        <v>-403</v>
      </c>
      <c r="G14" s="356">
        <v>0</v>
      </c>
      <c r="H14" s="356">
        <v>0</v>
      </c>
      <c r="I14" s="336">
        <f t="shared" si="0"/>
        <v>-29208</v>
      </c>
    </row>
    <row r="15" spans="2:9" ht="15" customHeight="1">
      <c r="B15" s="355" t="s">
        <v>194</v>
      </c>
      <c r="C15" s="356">
        <v>0</v>
      </c>
      <c r="D15" s="356">
        <v>0</v>
      </c>
      <c r="E15" s="356">
        <v>0</v>
      </c>
      <c r="F15" s="356">
        <v>0</v>
      </c>
      <c r="G15" s="356">
        <v>-102424</v>
      </c>
      <c r="H15" s="356">
        <v>0</v>
      </c>
      <c r="I15" s="336">
        <f t="shared" si="0"/>
        <v>-102424</v>
      </c>
    </row>
    <row r="16" spans="2:9" ht="15" customHeight="1" hidden="1">
      <c r="B16" s="355" t="s">
        <v>470</v>
      </c>
      <c r="C16" s="356">
        <v>0</v>
      </c>
      <c r="D16" s="356">
        <v>0</v>
      </c>
      <c r="E16" s="356">
        <v>0</v>
      </c>
      <c r="F16" s="356">
        <v>0</v>
      </c>
      <c r="G16" s="356">
        <v>0</v>
      </c>
      <c r="H16" s="356">
        <v>0</v>
      </c>
      <c r="I16" s="336">
        <f t="shared" si="0"/>
        <v>0</v>
      </c>
    </row>
    <row r="17" spans="2:9" ht="15" customHeight="1" thickBot="1">
      <c r="B17" s="694" t="s">
        <v>207</v>
      </c>
      <c r="C17" s="695">
        <v>0</v>
      </c>
      <c r="D17" s="695">
        <v>-27172</v>
      </c>
      <c r="E17" s="695">
        <v>-27129</v>
      </c>
      <c r="F17" s="695">
        <v>0</v>
      </c>
      <c r="G17" s="695">
        <v>-18235</v>
      </c>
      <c r="H17" s="695">
        <v>0</v>
      </c>
      <c r="I17" s="696">
        <f>C17+D17+F17+G17+H17</f>
        <v>-45407</v>
      </c>
    </row>
    <row r="18" spans="2:9" ht="30" customHeight="1" thickBot="1">
      <c r="B18" s="162" t="s">
        <v>536</v>
      </c>
      <c r="C18" s="528">
        <f aca="true" t="shared" si="3" ref="C18:I18">C4+C5+C12</f>
        <v>39</v>
      </c>
      <c r="D18" s="528">
        <f t="shared" si="3"/>
        <v>1116349</v>
      </c>
      <c r="E18" s="528">
        <f t="shared" si="3"/>
        <v>803771</v>
      </c>
      <c r="F18" s="528">
        <f t="shared" si="3"/>
        <v>21834</v>
      </c>
      <c r="G18" s="528">
        <f t="shared" si="3"/>
        <v>227525</v>
      </c>
      <c r="H18" s="528">
        <f t="shared" si="3"/>
        <v>4728</v>
      </c>
      <c r="I18" s="690">
        <f t="shared" si="3"/>
        <v>1370475</v>
      </c>
    </row>
    <row r="19" spans="2:9" ht="30" customHeight="1" thickBot="1">
      <c r="B19" s="162" t="s">
        <v>537</v>
      </c>
      <c r="C19" s="528">
        <v>-39</v>
      </c>
      <c r="D19" s="528">
        <v>-681193</v>
      </c>
      <c r="E19" s="528">
        <v>-499209</v>
      </c>
      <c r="F19" s="528">
        <v>-17073</v>
      </c>
      <c r="G19" s="528">
        <v>0</v>
      </c>
      <c r="H19" s="528">
        <v>0</v>
      </c>
      <c r="I19" s="690">
        <f>C19+D19+F19+G19+H19</f>
        <v>-698305</v>
      </c>
    </row>
    <row r="20" spans="2:9" ht="16.5" customHeight="1" thickBot="1">
      <c r="B20" s="162" t="s">
        <v>97</v>
      </c>
      <c r="C20" s="528">
        <f aca="true" t="shared" si="4" ref="C20:H20">SUM(C21:C27)</f>
        <v>0</v>
      </c>
      <c r="D20" s="528">
        <f t="shared" si="4"/>
        <v>-87632</v>
      </c>
      <c r="E20" s="528">
        <f t="shared" si="4"/>
        <v>-36254</v>
      </c>
      <c r="F20" s="528">
        <f t="shared" si="4"/>
        <v>-679</v>
      </c>
      <c r="G20" s="528">
        <f t="shared" si="4"/>
        <v>0</v>
      </c>
      <c r="H20" s="528">
        <f t="shared" si="4"/>
        <v>0</v>
      </c>
      <c r="I20" s="690">
        <f aca="true" t="shared" si="5" ref="I20:I27">C20+D20+F20+G20+H20</f>
        <v>-88311</v>
      </c>
    </row>
    <row r="21" spans="2:9" ht="15" customHeight="1">
      <c r="B21" s="691" t="s">
        <v>390</v>
      </c>
      <c r="C21" s="692">
        <v>0</v>
      </c>
      <c r="D21" s="692">
        <v>-115833</v>
      </c>
      <c r="E21" s="692">
        <v>-73971</v>
      </c>
      <c r="F21" s="692">
        <v>-1082</v>
      </c>
      <c r="G21" s="692">
        <v>0</v>
      </c>
      <c r="H21" s="692">
        <v>0</v>
      </c>
      <c r="I21" s="693">
        <f t="shared" si="5"/>
        <v>-116915</v>
      </c>
    </row>
    <row r="22" spans="2:9" ht="15" customHeight="1" hidden="1">
      <c r="B22" s="355" t="s">
        <v>470</v>
      </c>
      <c r="C22" s="356">
        <v>0</v>
      </c>
      <c r="D22" s="356">
        <v>0</v>
      </c>
      <c r="E22" s="356">
        <v>0</v>
      </c>
      <c r="F22" s="356">
        <v>0</v>
      </c>
      <c r="G22" s="356">
        <v>0</v>
      </c>
      <c r="H22" s="356">
        <v>0</v>
      </c>
      <c r="I22" s="336">
        <f t="shared" si="5"/>
        <v>0</v>
      </c>
    </row>
    <row r="23" spans="2:9" ht="15" customHeight="1">
      <c r="B23" s="355" t="s">
        <v>205</v>
      </c>
      <c r="C23" s="356">
        <v>0</v>
      </c>
      <c r="D23" s="356">
        <v>-20998</v>
      </c>
      <c r="E23" s="356">
        <v>-11162</v>
      </c>
      <c r="F23" s="356">
        <v>0</v>
      </c>
      <c r="G23" s="356">
        <v>0</v>
      </c>
      <c r="H23" s="356">
        <v>0</v>
      </c>
      <c r="I23" s="336">
        <f t="shared" si="5"/>
        <v>-20998</v>
      </c>
    </row>
    <row r="24" spans="2:9" ht="16.5" customHeight="1" hidden="1">
      <c r="B24" s="355" t="s">
        <v>372</v>
      </c>
      <c r="C24" s="356">
        <v>0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36">
        <f t="shared" si="5"/>
        <v>0</v>
      </c>
    </row>
    <row r="25" spans="2:9" ht="15" customHeight="1">
      <c r="B25" s="355" t="s">
        <v>206</v>
      </c>
      <c r="C25" s="356">
        <v>0</v>
      </c>
      <c r="D25" s="356">
        <v>28805</v>
      </c>
      <c r="E25" s="356">
        <v>28513</v>
      </c>
      <c r="F25" s="356">
        <v>403</v>
      </c>
      <c r="G25" s="356">
        <v>0</v>
      </c>
      <c r="H25" s="356">
        <v>0</v>
      </c>
      <c r="I25" s="336">
        <f t="shared" si="5"/>
        <v>29208</v>
      </c>
    </row>
    <row r="26" spans="2:9" ht="15" customHeight="1" hidden="1">
      <c r="B26" s="355" t="s">
        <v>470</v>
      </c>
      <c r="C26" s="356">
        <v>0</v>
      </c>
      <c r="D26" s="356">
        <v>0</v>
      </c>
      <c r="E26" s="356">
        <v>0</v>
      </c>
      <c r="F26" s="356">
        <v>0</v>
      </c>
      <c r="G26" s="356">
        <v>0</v>
      </c>
      <c r="H26" s="356">
        <v>0</v>
      </c>
      <c r="I26" s="336">
        <f t="shared" si="5"/>
        <v>0</v>
      </c>
    </row>
    <row r="27" spans="2:9" ht="15" customHeight="1" thickBot="1">
      <c r="B27" s="694" t="s">
        <v>207</v>
      </c>
      <c r="C27" s="695">
        <v>0</v>
      </c>
      <c r="D27" s="695">
        <v>20394</v>
      </c>
      <c r="E27" s="695">
        <v>20366</v>
      </c>
      <c r="F27" s="695">
        <v>0</v>
      </c>
      <c r="G27" s="695">
        <v>0</v>
      </c>
      <c r="H27" s="695">
        <v>0</v>
      </c>
      <c r="I27" s="696">
        <f t="shared" si="5"/>
        <v>20394</v>
      </c>
    </row>
    <row r="28" spans="2:9" ht="30" customHeight="1" thickBot="1">
      <c r="B28" s="162" t="s">
        <v>538</v>
      </c>
      <c r="C28" s="528">
        <f aca="true" t="shared" si="6" ref="C28:I28">C19+C20</f>
        <v>-39</v>
      </c>
      <c r="D28" s="528">
        <f t="shared" si="6"/>
        <v>-768825</v>
      </c>
      <c r="E28" s="528">
        <f t="shared" si="6"/>
        <v>-535463</v>
      </c>
      <c r="F28" s="528">
        <f t="shared" si="6"/>
        <v>-17752</v>
      </c>
      <c r="G28" s="528">
        <f t="shared" si="6"/>
        <v>0</v>
      </c>
      <c r="H28" s="528">
        <f t="shared" si="6"/>
        <v>0</v>
      </c>
      <c r="I28" s="690">
        <f t="shared" si="6"/>
        <v>-786616</v>
      </c>
    </row>
    <row r="29" spans="2:9" ht="30" customHeight="1" thickBot="1">
      <c r="B29" s="162" t="s">
        <v>539</v>
      </c>
      <c r="C29" s="528">
        <v>0</v>
      </c>
      <c r="D29" s="528">
        <v>-10</v>
      </c>
      <c r="E29" s="528">
        <v>0</v>
      </c>
      <c r="F29" s="528">
        <v>0</v>
      </c>
      <c r="G29" s="528">
        <v>0</v>
      </c>
      <c r="H29" s="528">
        <v>-1196</v>
      </c>
      <c r="I29" s="690">
        <f>C29+D29+F29+G29+H29</f>
        <v>-1206</v>
      </c>
    </row>
    <row r="30" spans="2:9" ht="15" customHeight="1" hidden="1">
      <c r="B30" s="698" t="s">
        <v>208</v>
      </c>
      <c r="C30" s="358">
        <v>0</v>
      </c>
      <c r="D30" s="358">
        <v>0</v>
      </c>
      <c r="E30" s="358">
        <v>0</v>
      </c>
      <c r="F30" s="358">
        <v>0</v>
      </c>
      <c r="G30" s="358">
        <v>0</v>
      </c>
      <c r="H30" s="358">
        <v>0</v>
      </c>
      <c r="I30" s="337">
        <f>C30+D30+F30+G30+H30</f>
        <v>0</v>
      </c>
    </row>
    <row r="31" spans="2:9" ht="15" customHeight="1" thickBot="1">
      <c r="B31" s="694" t="s">
        <v>209</v>
      </c>
      <c r="C31" s="695">
        <v>0</v>
      </c>
      <c r="D31" s="695">
        <v>10</v>
      </c>
      <c r="E31" s="695">
        <v>0</v>
      </c>
      <c r="F31" s="695">
        <v>0</v>
      </c>
      <c r="G31" s="695">
        <v>0</v>
      </c>
      <c r="H31" s="695">
        <v>0</v>
      </c>
      <c r="I31" s="696">
        <f>C31+D31+F31+G31+H31</f>
        <v>10</v>
      </c>
    </row>
    <row r="32" spans="2:9" ht="30" customHeight="1" thickBot="1">
      <c r="B32" s="162" t="s">
        <v>540</v>
      </c>
      <c r="C32" s="528">
        <f aca="true" t="shared" si="7" ref="C32:H32">SUM(C29:C31)</f>
        <v>0</v>
      </c>
      <c r="D32" s="528">
        <f t="shared" si="7"/>
        <v>0</v>
      </c>
      <c r="E32" s="528">
        <f t="shared" si="7"/>
        <v>0</v>
      </c>
      <c r="F32" s="528">
        <f t="shared" si="7"/>
        <v>0</v>
      </c>
      <c r="G32" s="528">
        <f t="shared" si="7"/>
        <v>0</v>
      </c>
      <c r="H32" s="528">
        <f t="shared" si="7"/>
        <v>-1196</v>
      </c>
      <c r="I32" s="690">
        <f>I29+I30+I31</f>
        <v>-1196</v>
      </c>
    </row>
    <row r="33" spans="2:9" ht="30" customHeight="1" thickBot="1">
      <c r="B33" s="162" t="s">
        <v>541</v>
      </c>
      <c r="C33" s="528">
        <f aca="true" t="shared" si="8" ref="C33:I33">C18+C28+C32</f>
        <v>0</v>
      </c>
      <c r="D33" s="528">
        <f t="shared" si="8"/>
        <v>347524</v>
      </c>
      <c r="E33" s="528">
        <f t="shared" si="8"/>
        <v>268308</v>
      </c>
      <c r="F33" s="528">
        <f t="shared" si="8"/>
        <v>4082</v>
      </c>
      <c r="G33" s="528">
        <f t="shared" si="8"/>
        <v>227525</v>
      </c>
      <c r="H33" s="528">
        <f t="shared" si="8"/>
        <v>3532</v>
      </c>
      <c r="I33" s="690">
        <f t="shared" si="8"/>
        <v>582663</v>
      </c>
    </row>
    <row r="35" spans="2:9" s="126" customFormat="1" ht="10.5">
      <c r="B35" s="124"/>
      <c r="C35" s="125"/>
      <c r="D35" s="125"/>
      <c r="E35" s="125"/>
      <c r="F35" s="125"/>
      <c r="G35" s="125"/>
      <c r="I35" s="27"/>
    </row>
    <row r="36" spans="2:9" ht="10.5">
      <c r="B36" s="123"/>
      <c r="C36" s="55"/>
      <c r="D36" s="55"/>
      <c r="E36" s="55"/>
      <c r="F36" s="55"/>
      <c r="G36" s="55"/>
      <c r="H36" s="55"/>
      <c r="I36" s="49"/>
    </row>
    <row r="37" ht="11.25" thickBot="1"/>
    <row r="38" spans="2:9" ht="39.75" customHeight="1" thickBot="1">
      <c r="B38" s="971" t="s">
        <v>497</v>
      </c>
      <c r="C38" s="967" t="s">
        <v>201</v>
      </c>
      <c r="D38" s="973" t="s">
        <v>395</v>
      </c>
      <c r="E38" s="973"/>
      <c r="F38" s="687" t="s">
        <v>203</v>
      </c>
      <c r="G38" s="963" t="s">
        <v>213</v>
      </c>
      <c r="H38" s="968" t="s">
        <v>138</v>
      </c>
      <c r="I38" s="976" t="s">
        <v>204</v>
      </c>
    </row>
    <row r="39" spans="2:9" ht="30" customHeight="1">
      <c r="B39" s="972"/>
      <c r="C39" s="964"/>
      <c r="D39" s="685"/>
      <c r="E39" s="686" t="s">
        <v>69</v>
      </c>
      <c r="F39" s="685"/>
      <c r="G39" s="964"/>
      <c r="H39" s="969"/>
      <c r="I39" s="977"/>
    </row>
    <row r="40" spans="2:9" ht="30" customHeight="1" thickBot="1">
      <c r="B40" s="163" t="s">
        <v>498</v>
      </c>
      <c r="C40" s="688">
        <v>224</v>
      </c>
      <c r="D40" s="688">
        <v>986375</v>
      </c>
      <c r="E40" s="688">
        <v>747854</v>
      </c>
      <c r="F40" s="688">
        <v>22370</v>
      </c>
      <c r="G40" s="688">
        <v>94601</v>
      </c>
      <c r="H40" s="688">
        <v>4728</v>
      </c>
      <c r="I40" s="689">
        <f aca="true" t="shared" si="9" ref="I40:I52">C40+D40+F40+G40+H40</f>
        <v>1108298</v>
      </c>
    </row>
    <row r="41" spans="2:9" ht="16.5" customHeight="1" thickBot="1">
      <c r="B41" s="162" t="s">
        <v>76</v>
      </c>
      <c r="C41" s="528">
        <f aca="true" t="shared" si="10" ref="C41:H41">SUM(C42:C47)</f>
        <v>0</v>
      </c>
      <c r="D41" s="528">
        <f t="shared" si="10"/>
        <v>90885</v>
      </c>
      <c r="E41" s="528">
        <f t="shared" si="10"/>
        <v>37916</v>
      </c>
      <c r="F41" s="528">
        <f t="shared" si="10"/>
        <v>7</v>
      </c>
      <c r="G41" s="528">
        <f t="shared" si="10"/>
        <v>122047</v>
      </c>
      <c r="H41" s="528">
        <f t="shared" si="10"/>
        <v>0</v>
      </c>
      <c r="I41" s="690">
        <f t="shared" si="9"/>
        <v>212939</v>
      </c>
    </row>
    <row r="42" spans="2:9" ht="15" customHeight="1">
      <c r="B42" s="691" t="s">
        <v>156</v>
      </c>
      <c r="C42" s="692">
        <v>0</v>
      </c>
      <c r="D42" s="692">
        <v>38620</v>
      </c>
      <c r="E42" s="692">
        <v>4489</v>
      </c>
      <c r="F42" s="692">
        <v>2</v>
      </c>
      <c r="G42" s="692">
        <v>93172</v>
      </c>
      <c r="H42" s="692">
        <v>0</v>
      </c>
      <c r="I42" s="693">
        <f t="shared" si="9"/>
        <v>131794</v>
      </c>
    </row>
    <row r="43" spans="2:9" ht="15" customHeight="1" hidden="1">
      <c r="B43" s="355" t="s">
        <v>186</v>
      </c>
      <c r="C43" s="356">
        <v>0</v>
      </c>
      <c r="D43" s="356">
        <v>0</v>
      </c>
      <c r="E43" s="356">
        <v>0</v>
      </c>
      <c r="F43" s="356">
        <v>0</v>
      </c>
      <c r="G43" s="356">
        <v>0</v>
      </c>
      <c r="H43" s="356">
        <v>0</v>
      </c>
      <c r="I43" s="336">
        <f t="shared" si="9"/>
        <v>0</v>
      </c>
    </row>
    <row r="44" spans="2:9" ht="15" customHeight="1">
      <c r="B44" s="355" t="s">
        <v>295</v>
      </c>
      <c r="C44" s="356">
        <v>0</v>
      </c>
      <c r="D44" s="356">
        <v>39325</v>
      </c>
      <c r="E44" s="356">
        <v>20583</v>
      </c>
      <c r="F44" s="356">
        <v>5</v>
      </c>
      <c r="G44" s="356">
        <v>0</v>
      </c>
      <c r="H44" s="356">
        <v>0</v>
      </c>
      <c r="I44" s="336">
        <f t="shared" si="9"/>
        <v>39330</v>
      </c>
    </row>
    <row r="45" spans="2:9" ht="15" customHeight="1" hidden="1">
      <c r="B45" s="355" t="s">
        <v>470</v>
      </c>
      <c r="C45" s="356">
        <v>0</v>
      </c>
      <c r="D45" s="356">
        <v>0</v>
      </c>
      <c r="E45" s="356">
        <v>0</v>
      </c>
      <c r="F45" s="356">
        <v>0</v>
      </c>
      <c r="G45" s="356">
        <v>0</v>
      </c>
      <c r="H45" s="356">
        <v>0</v>
      </c>
      <c r="I45" s="336">
        <f t="shared" si="9"/>
        <v>0</v>
      </c>
    </row>
    <row r="46" spans="2:9" ht="15" customHeight="1">
      <c r="B46" s="355" t="s">
        <v>51</v>
      </c>
      <c r="C46" s="356">
        <v>0</v>
      </c>
      <c r="D46" s="356">
        <v>0</v>
      </c>
      <c r="E46" s="356">
        <v>0</v>
      </c>
      <c r="F46" s="356">
        <v>0</v>
      </c>
      <c r="G46" s="356">
        <v>20376</v>
      </c>
      <c r="H46" s="356">
        <v>0</v>
      </c>
      <c r="I46" s="336">
        <f t="shared" si="9"/>
        <v>20376</v>
      </c>
    </row>
    <row r="47" spans="2:9" ht="15" customHeight="1" thickBot="1">
      <c r="B47" s="694" t="s">
        <v>205</v>
      </c>
      <c r="C47" s="695">
        <v>0</v>
      </c>
      <c r="D47" s="695">
        <v>12940</v>
      </c>
      <c r="E47" s="695">
        <v>12844</v>
      </c>
      <c r="F47" s="695">
        <v>0</v>
      </c>
      <c r="G47" s="695">
        <v>8499</v>
      </c>
      <c r="H47" s="695">
        <v>0</v>
      </c>
      <c r="I47" s="696">
        <f t="shared" si="9"/>
        <v>21439</v>
      </c>
    </row>
    <row r="48" spans="2:9" ht="16.5" customHeight="1" thickBot="1">
      <c r="B48" s="162" t="s">
        <v>198</v>
      </c>
      <c r="C48" s="528">
        <f aca="true" t="shared" si="11" ref="C48:H48">SUM(C49:C53)</f>
        <v>-185</v>
      </c>
      <c r="D48" s="528">
        <f t="shared" si="11"/>
        <v>-48700</v>
      </c>
      <c r="E48" s="528">
        <f t="shared" si="11"/>
        <v>-36597</v>
      </c>
      <c r="F48" s="528">
        <f t="shared" si="11"/>
        <v>-150</v>
      </c>
      <c r="G48" s="528">
        <f t="shared" si="11"/>
        <v>-53642</v>
      </c>
      <c r="H48" s="528">
        <f t="shared" si="11"/>
        <v>0</v>
      </c>
      <c r="I48" s="690">
        <f t="shared" si="9"/>
        <v>-102677</v>
      </c>
    </row>
    <row r="49" spans="2:9" ht="15" customHeight="1" hidden="1">
      <c r="B49" s="691" t="s">
        <v>199</v>
      </c>
      <c r="C49" s="692">
        <v>0</v>
      </c>
      <c r="D49" s="692">
        <v>0</v>
      </c>
      <c r="E49" s="692">
        <v>0</v>
      </c>
      <c r="F49" s="692">
        <v>0</v>
      </c>
      <c r="G49" s="692">
        <v>0</v>
      </c>
      <c r="H49" s="692">
        <v>0</v>
      </c>
      <c r="I49" s="697">
        <f t="shared" si="9"/>
        <v>0</v>
      </c>
    </row>
    <row r="50" spans="2:9" ht="15" customHeight="1">
      <c r="B50" s="355" t="s">
        <v>206</v>
      </c>
      <c r="C50" s="356">
        <v>-185</v>
      </c>
      <c r="D50" s="356">
        <v>-36995</v>
      </c>
      <c r="E50" s="356">
        <v>-36597</v>
      </c>
      <c r="F50" s="356">
        <v>0</v>
      </c>
      <c r="G50" s="356">
        <v>0</v>
      </c>
      <c r="H50" s="356">
        <v>0</v>
      </c>
      <c r="I50" s="336">
        <f t="shared" si="9"/>
        <v>-37180</v>
      </c>
    </row>
    <row r="51" spans="2:9" ht="15" customHeight="1">
      <c r="B51" s="355" t="s">
        <v>194</v>
      </c>
      <c r="C51" s="356">
        <v>0</v>
      </c>
      <c r="D51" s="356">
        <v>0</v>
      </c>
      <c r="E51" s="356">
        <v>0</v>
      </c>
      <c r="F51" s="356">
        <v>0</v>
      </c>
      <c r="G51" s="356">
        <v>-39330</v>
      </c>
      <c r="H51" s="356">
        <v>0</v>
      </c>
      <c r="I51" s="336">
        <f t="shared" si="9"/>
        <v>-39330</v>
      </c>
    </row>
    <row r="52" spans="2:9" ht="15" customHeight="1" hidden="1">
      <c r="B52" s="355" t="s">
        <v>470</v>
      </c>
      <c r="C52" s="356">
        <v>0</v>
      </c>
      <c r="D52" s="356">
        <v>0</v>
      </c>
      <c r="E52" s="356">
        <v>0</v>
      </c>
      <c r="F52" s="356">
        <v>0</v>
      </c>
      <c r="G52" s="356">
        <v>0</v>
      </c>
      <c r="H52" s="356">
        <v>0</v>
      </c>
      <c r="I52" s="336">
        <f t="shared" si="9"/>
        <v>0</v>
      </c>
    </row>
    <row r="53" spans="2:9" ht="15" customHeight="1" thickBot="1">
      <c r="B53" s="694" t="s">
        <v>207</v>
      </c>
      <c r="C53" s="695">
        <v>0</v>
      </c>
      <c r="D53" s="695">
        <v>-11705</v>
      </c>
      <c r="E53" s="695">
        <v>0</v>
      </c>
      <c r="F53" s="695">
        <v>-150</v>
      </c>
      <c r="G53" s="695">
        <v>-14312</v>
      </c>
      <c r="H53" s="695">
        <v>0</v>
      </c>
      <c r="I53" s="696">
        <f>C53+D53+F53+G53+H53</f>
        <v>-26167</v>
      </c>
    </row>
    <row r="54" spans="2:9" ht="30" customHeight="1" thickBot="1">
      <c r="B54" s="162" t="s">
        <v>499</v>
      </c>
      <c r="C54" s="528">
        <f aca="true" t="shared" si="12" ref="C54:I54">C40+C41+C48</f>
        <v>39</v>
      </c>
      <c r="D54" s="528">
        <f t="shared" si="12"/>
        <v>1028560</v>
      </c>
      <c r="E54" s="528">
        <f t="shared" si="12"/>
        <v>749173</v>
      </c>
      <c r="F54" s="528">
        <f t="shared" si="12"/>
        <v>22227</v>
      </c>
      <c r="G54" s="528">
        <f t="shared" si="12"/>
        <v>163006</v>
      </c>
      <c r="H54" s="528">
        <f t="shared" si="12"/>
        <v>4728</v>
      </c>
      <c r="I54" s="690">
        <f t="shared" si="12"/>
        <v>1218560</v>
      </c>
    </row>
    <row r="55" spans="2:9" ht="30" customHeight="1" thickBot="1">
      <c r="B55" s="162" t="s">
        <v>500</v>
      </c>
      <c r="C55" s="528">
        <v>-223</v>
      </c>
      <c r="D55" s="528">
        <v>-625151</v>
      </c>
      <c r="E55" s="528">
        <v>-478180</v>
      </c>
      <c r="F55" s="528">
        <v>-16092</v>
      </c>
      <c r="G55" s="528">
        <v>0</v>
      </c>
      <c r="H55" s="528">
        <v>0</v>
      </c>
      <c r="I55" s="690">
        <f>C55+D55+F55+G55+H55</f>
        <v>-641466</v>
      </c>
    </row>
    <row r="56" spans="2:9" ht="16.5" customHeight="1" thickBot="1">
      <c r="B56" s="162" t="s">
        <v>97</v>
      </c>
      <c r="C56" s="528">
        <f aca="true" t="shared" si="13" ref="C56:H56">SUM(C57:C63)</f>
        <v>184</v>
      </c>
      <c r="D56" s="528">
        <f t="shared" si="13"/>
        <v>-56042</v>
      </c>
      <c r="E56" s="528">
        <f t="shared" si="13"/>
        <v>-21029</v>
      </c>
      <c r="F56" s="528">
        <f t="shared" si="13"/>
        <v>-981</v>
      </c>
      <c r="G56" s="528">
        <f t="shared" si="13"/>
        <v>0</v>
      </c>
      <c r="H56" s="528">
        <f t="shared" si="13"/>
        <v>0</v>
      </c>
      <c r="I56" s="690">
        <f aca="true" t="shared" si="14" ref="I56:I63">C56+D56+F56+G56+H56</f>
        <v>-56839</v>
      </c>
    </row>
    <row r="57" spans="2:9" ht="15" customHeight="1">
      <c r="B57" s="691" t="s">
        <v>390</v>
      </c>
      <c r="C57" s="692">
        <v>-1</v>
      </c>
      <c r="D57" s="692">
        <v>-92840</v>
      </c>
      <c r="E57" s="692">
        <v>-57397</v>
      </c>
      <c r="F57" s="692">
        <v>-1131</v>
      </c>
      <c r="G57" s="692">
        <v>0</v>
      </c>
      <c r="H57" s="692">
        <v>0</v>
      </c>
      <c r="I57" s="693">
        <f t="shared" si="14"/>
        <v>-93972</v>
      </c>
    </row>
    <row r="58" spans="2:9" ht="15" customHeight="1" hidden="1">
      <c r="B58" s="355" t="s">
        <v>470</v>
      </c>
      <c r="C58" s="356">
        <v>0</v>
      </c>
      <c r="D58" s="356">
        <v>0</v>
      </c>
      <c r="E58" s="356">
        <v>0</v>
      </c>
      <c r="F58" s="356">
        <v>0</v>
      </c>
      <c r="G58" s="356">
        <v>0</v>
      </c>
      <c r="H58" s="356">
        <v>0</v>
      </c>
      <c r="I58" s="336">
        <f t="shared" si="14"/>
        <v>0</v>
      </c>
    </row>
    <row r="59" spans="2:9" ht="15" customHeight="1">
      <c r="B59" s="355" t="s">
        <v>205</v>
      </c>
      <c r="C59" s="356">
        <v>0</v>
      </c>
      <c r="D59" s="356">
        <v>-41</v>
      </c>
      <c r="E59" s="356">
        <v>-25</v>
      </c>
      <c r="F59" s="356">
        <v>150</v>
      </c>
      <c r="G59" s="356">
        <v>0</v>
      </c>
      <c r="H59" s="356">
        <v>0</v>
      </c>
      <c r="I59" s="336">
        <f t="shared" si="14"/>
        <v>109</v>
      </c>
    </row>
    <row r="60" spans="2:9" ht="16.5" customHeight="1" hidden="1">
      <c r="B60" s="355" t="s">
        <v>372</v>
      </c>
      <c r="C60" s="356">
        <v>0</v>
      </c>
      <c r="D60" s="356">
        <v>0</v>
      </c>
      <c r="E60" s="356">
        <v>0</v>
      </c>
      <c r="F60" s="356">
        <v>0</v>
      </c>
      <c r="G60" s="356">
        <v>0</v>
      </c>
      <c r="H60" s="356">
        <v>0</v>
      </c>
      <c r="I60" s="336">
        <f t="shared" si="14"/>
        <v>0</v>
      </c>
    </row>
    <row r="61" spans="2:9" ht="15" customHeight="1">
      <c r="B61" s="355" t="s">
        <v>206</v>
      </c>
      <c r="C61" s="356">
        <v>185</v>
      </c>
      <c r="D61" s="356">
        <v>36989</v>
      </c>
      <c r="E61" s="356">
        <v>36591</v>
      </c>
      <c r="F61" s="356">
        <v>0</v>
      </c>
      <c r="G61" s="356">
        <v>0</v>
      </c>
      <c r="H61" s="356">
        <v>0</v>
      </c>
      <c r="I61" s="336">
        <f t="shared" si="14"/>
        <v>37174</v>
      </c>
    </row>
    <row r="62" spans="2:9" ht="15" customHeight="1" hidden="1">
      <c r="B62" s="355" t="s">
        <v>470</v>
      </c>
      <c r="C62" s="356">
        <v>0</v>
      </c>
      <c r="D62" s="356">
        <v>0</v>
      </c>
      <c r="E62" s="356">
        <v>0</v>
      </c>
      <c r="F62" s="356">
        <v>0</v>
      </c>
      <c r="G62" s="356">
        <v>0</v>
      </c>
      <c r="H62" s="356">
        <v>0</v>
      </c>
      <c r="I62" s="336">
        <f t="shared" si="14"/>
        <v>0</v>
      </c>
    </row>
    <row r="63" spans="2:9" ht="15" customHeight="1" thickBot="1">
      <c r="B63" s="694" t="s">
        <v>207</v>
      </c>
      <c r="C63" s="695">
        <v>0</v>
      </c>
      <c r="D63" s="695">
        <v>-150</v>
      </c>
      <c r="E63" s="695">
        <v>-198</v>
      </c>
      <c r="F63" s="695">
        <v>0</v>
      </c>
      <c r="G63" s="695">
        <v>0</v>
      </c>
      <c r="H63" s="695">
        <v>0</v>
      </c>
      <c r="I63" s="696">
        <f t="shared" si="14"/>
        <v>-150</v>
      </c>
    </row>
    <row r="64" spans="2:9" ht="30" customHeight="1" thickBot="1">
      <c r="B64" s="162" t="s">
        <v>501</v>
      </c>
      <c r="C64" s="528">
        <f aca="true" t="shared" si="15" ref="C64:I64">C55+C56</f>
        <v>-39</v>
      </c>
      <c r="D64" s="528">
        <f t="shared" si="15"/>
        <v>-681193</v>
      </c>
      <c r="E64" s="528">
        <f t="shared" si="15"/>
        <v>-499209</v>
      </c>
      <c r="F64" s="528">
        <f t="shared" si="15"/>
        <v>-17073</v>
      </c>
      <c r="G64" s="528">
        <f t="shared" si="15"/>
        <v>0</v>
      </c>
      <c r="H64" s="528">
        <f t="shared" si="15"/>
        <v>0</v>
      </c>
      <c r="I64" s="690">
        <f t="shared" si="15"/>
        <v>-698305</v>
      </c>
    </row>
    <row r="65" spans="2:9" ht="30" customHeight="1" thickBot="1">
      <c r="B65" s="162" t="s">
        <v>502</v>
      </c>
      <c r="C65" s="528">
        <v>0</v>
      </c>
      <c r="D65" s="528">
        <v>-10</v>
      </c>
      <c r="E65" s="528">
        <v>0</v>
      </c>
      <c r="F65" s="528">
        <v>0</v>
      </c>
      <c r="G65" s="528">
        <v>0</v>
      </c>
      <c r="H65" s="528">
        <v>-1196</v>
      </c>
      <c r="I65" s="690">
        <f>C65+D65+F65+G65+H65</f>
        <v>-1206</v>
      </c>
    </row>
    <row r="66" spans="2:9" ht="15" customHeight="1" hidden="1">
      <c r="B66" s="698" t="s">
        <v>208</v>
      </c>
      <c r="C66" s="358">
        <v>0</v>
      </c>
      <c r="D66" s="358">
        <v>0</v>
      </c>
      <c r="E66" s="358">
        <v>0</v>
      </c>
      <c r="F66" s="358">
        <v>0</v>
      </c>
      <c r="G66" s="358">
        <v>0</v>
      </c>
      <c r="H66" s="358">
        <v>0</v>
      </c>
      <c r="I66" s="337">
        <f>C66+D66+F66+G66+H66</f>
        <v>0</v>
      </c>
    </row>
    <row r="67" spans="2:9" ht="15" customHeight="1" hidden="1" thickBot="1">
      <c r="B67" s="694" t="s">
        <v>209</v>
      </c>
      <c r="C67" s="695">
        <v>0</v>
      </c>
      <c r="D67" s="695">
        <v>0</v>
      </c>
      <c r="E67" s="695">
        <v>0</v>
      </c>
      <c r="F67" s="695">
        <v>0</v>
      </c>
      <c r="G67" s="695">
        <v>0</v>
      </c>
      <c r="H67" s="695">
        <v>0</v>
      </c>
      <c r="I67" s="696">
        <f>C67+D67+F67+G67+H67</f>
        <v>0</v>
      </c>
    </row>
    <row r="68" spans="2:9" ht="30" customHeight="1" thickBot="1">
      <c r="B68" s="162" t="s">
        <v>503</v>
      </c>
      <c r="C68" s="528">
        <f aca="true" t="shared" si="16" ref="C68:H68">SUM(C65:C67)</f>
        <v>0</v>
      </c>
      <c r="D68" s="528">
        <f t="shared" si="16"/>
        <v>-10</v>
      </c>
      <c r="E68" s="528">
        <f t="shared" si="16"/>
        <v>0</v>
      </c>
      <c r="F68" s="528">
        <f t="shared" si="16"/>
        <v>0</v>
      </c>
      <c r="G68" s="528">
        <f t="shared" si="16"/>
        <v>0</v>
      </c>
      <c r="H68" s="528">
        <f t="shared" si="16"/>
        <v>-1196</v>
      </c>
      <c r="I68" s="690">
        <f>I65+I66+I67</f>
        <v>-1206</v>
      </c>
    </row>
    <row r="69" spans="2:9" ht="30" customHeight="1" thickBot="1">
      <c r="B69" s="162" t="s">
        <v>504</v>
      </c>
      <c r="C69" s="528">
        <f aca="true" t="shared" si="17" ref="C69:I69">C54+C64+C68</f>
        <v>0</v>
      </c>
      <c r="D69" s="528">
        <f t="shared" si="17"/>
        <v>347357</v>
      </c>
      <c r="E69" s="528">
        <f t="shared" si="17"/>
        <v>249964</v>
      </c>
      <c r="F69" s="528">
        <f t="shared" si="17"/>
        <v>5154</v>
      </c>
      <c r="G69" s="528">
        <f t="shared" si="17"/>
        <v>163006</v>
      </c>
      <c r="H69" s="528">
        <f t="shared" si="17"/>
        <v>3532</v>
      </c>
      <c r="I69" s="690">
        <f t="shared" si="17"/>
        <v>519049</v>
      </c>
    </row>
    <row r="71" spans="2:9" s="699" customFormat="1" ht="10.5">
      <c r="B71" s="700"/>
      <c r="C71" s="701"/>
      <c r="D71" s="701"/>
      <c r="E71" s="701"/>
      <c r="F71" s="701"/>
      <c r="G71" s="701"/>
      <c r="I71" s="702"/>
    </row>
    <row r="72" spans="2:9" ht="10.5">
      <c r="B72" s="123"/>
      <c r="C72" s="55"/>
      <c r="D72" s="55"/>
      <c r="E72" s="55"/>
      <c r="F72" s="55"/>
      <c r="G72" s="55"/>
      <c r="H72" s="55"/>
      <c r="I72" s="49"/>
    </row>
    <row r="75" spans="2:7" s="23" customFormat="1" ht="10.5">
      <c r="B75" s="45"/>
      <c r="C75" s="80"/>
      <c r="D75" s="80"/>
      <c r="E75" s="80"/>
      <c r="F75" s="80"/>
      <c r="G75" s="80"/>
    </row>
    <row r="76" spans="2:7" s="23" customFormat="1" ht="10.5">
      <c r="B76" s="45"/>
      <c r="C76" s="80"/>
      <c r="D76" s="80"/>
      <c r="E76" s="80"/>
      <c r="F76" s="80"/>
      <c r="G76" s="80"/>
    </row>
    <row r="77" spans="2:7" s="23" customFormat="1" ht="10.5">
      <c r="B77" s="45"/>
      <c r="C77" s="80"/>
      <c r="D77" s="80"/>
      <c r="E77" s="80"/>
      <c r="F77" s="80"/>
      <c r="G77" s="80"/>
    </row>
    <row r="78" spans="2:7" s="23" customFormat="1" ht="10.5">
      <c r="B78" s="45"/>
      <c r="C78" s="80"/>
      <c r="D78" s="80"/>
      <c r="E78" s="80"/>
      <c r="F78" s="80"/>
      <c r="G78" s="80"/>
    </row>
    <row r="79" spans="2:7" s="23" customFormat="1" ht="10.5">
      <c r="B79" s="45"/>
      <c r="C79" s="80"/>
      <c r="D79" s="80"/>
      <c r="E79" s="80"/>
      <c r="F79" s="80"/>
      <c r="G79" s="80"/>
    </row>
    <row r="80" spans="2:7" s="23" customFormat="1" ht="10.5">
      <c r="B80" s="45"/>
      <c r="C80" s="80"/>
      <c r="D80" s="80"/>
      <c r="E80" s="80"/>
      <c r="F80" s="80"/>
      <c r="G80" s="80"/>
    </row>
    <row r="81" spans="2:7" s="23" customFormat="1" ht="10.5">
      <c r="B81" s="45"/>
      <c r="C81" s="80"/>
      <c r="D81" s="80"/>
      <c r="E81" s="80"/>
      <c r="F81" s="80"/>
      <c r="G81" s="80"/>
    </row>
    <row r="82" spans="2:7" s="23" customFormat="1" ht="10.5">
      <c r="B82" s="45"/>
      <c r="C82" s="80"/>
      <c r="D82" s="80"/>
      <c r="E82" s="80"/>
      <c r="F82" s="80"/>
      <c r="G82" s="80"/>
    </row>
    <row r="83" spans="2:7" s="23" customFormat="1" ht="10.5">
      <c r="B83" s="45"/>
      <c r="C83" s="80"/>
      <c r="D83" s="80"/>
      <c r="E83" s="80"/>
      <c r="F83" s="80"/>
      <c r="G83" s="80"/>
    </row>
    <row r="84" spans="2:7" s="23" customFormat="1" ht="10.5">
      <c r="B84" s="45"/>
      <c r="C84" s="80"/>
      <c r="D84" s="80"/>
      <c r="E84" s="80"/>
      <c r="F84" s="80"/>
      <c r="G84" s="80"/>
    </row>
    <row r="85" spans="2:7" s="23" customFormat="1" ht="10.5">
      <c r="B85" s="45"/>
      <c r="C85" s="80"/>
      <c r="D85" s="80"/>
      <c r="E85" s="80"/>
      <c r="F85" s="80"/>
      <c r="G85" s="80"/>
    </row>
    <row r="86" spans="2:7" s="23" customFormat="1" ht="10.5">
      <c r="B86" s="45"/>
      <c r="C86" s="80"/>
      <c r="D86" s="80"/>
      <c r="E86" s="80"/>
      <c r="F86" s="80"/>
      <c r="G86" s="80"/>
    </row>
    <row r="87" spans="2:7" s="23" customFormat="1" ht="10.5">
      <c r="B87" s="45"/>
      <c r="C87" s="80"/>
      <c r="D87" s="80"/>
      <c r="E87" s="80"/>
      <c r="F87" s="80"/>
      <c r="G87" s="80"/>
    </row>
    <row r="88" spans="2:7" s="23" customFormat="1" ht="10.5">
      <c r="B88" s="45"/>
      <c r="C88" s="80"/>
      <c r="D88" s="80"/>
      <c r="E88" s="80"/>
      <c r="F88" s="80"/>
      <c r="G88" s="80"/>
    </row>
    <row r="89" spans="2:7" s="23" customFormat="1" ht="10.5">
      <c r="B89" s="45"/>
      <c r="C89" s="80"/>
      <c r="D89" s="80"/>
      <c r="E89" s="80"/>
      <c r="F89" s="80"/>
      <c r="G89" s="80"/>
    </row>
    <row r="90" spans="2:7" s="23" customFormat="1" ht="10.5">
      <c r="B90" s="45"/>
      <c r="C90" s="80"/>
      <c r="D90" s="80"/>
      <c r="E90" s="80"/>
      <c r="F90" s="80"/>
      <c r="G90" s="80"/>
    </row>
    <row r="91" spans="2:7" s="23" customFormat="1" ht="10.5">
      <c r="B91" s="45"/>
      <c r="C91" s="80"/>
      <c r="D91" s="80"/>
      <c r="E91" s="80"/>
      <c r="F91" s="80"/>
      <c r="G91" s="80"/>
    </row>
    <row r="92" spans="2:7" s="23" customFormat="1" ht="10.5">
      <c r="B92" s="45"/>
      <c r="C92" s="80"/>
      <c r="D92" s="80"/>
      <c r="E92" s="80"/>
      <c r="F92" s="80"/>
      <c r="G92" s="80"/>
    </row>
    <row r="93" spans="2:7" s="23" customFormat="1" ht="10.5">
      <c r="B93" s="45"/>
      <c r="C93" s="80"/>
      <c r="D93" s="80"/>
      <c r="E93" s="80"/>
      <c r="F93" s="80"/>
      <c r="G93" s="80"/>
    </row>
    <row r="94" spans="2:7" s="23" customFormat="1" ht="10.5">
      <c r="B94" s="45"/>
      <c r="C94" s="80"/>
      <c r="D94" s="80"/>
      <c r="E94" s="80"/>
      <c r="F94" s="80"/>
      <c r="G94" s="80"/>
    </row>
    <row r="95" spans="2:7" s="23" customFormat="1" ht="10.5">
      <c r="B95" s="45"/>
      <c r="C95" s="80"/>
      <c r="D95" s="80"/>
      <c r="E95" s="80"/>
      <c r="F95" s="80"/>
      <c r="G95" s="80"/>
    </row>
    <row r="96" spans="2:7" s="23" customFormat="1" ht="10.5">
      <c r="B96" s="45"/>
      <c r="C96" s="80"/>
      <c r="D96" s="80"/>
      <c r="E96" s="80"/>
      <c r="F96" s="80"/>
      <c r="G96" s="80"/>
    </row>
    <row r="97" spans="2:7" s="23" customFormat="1" ht="10.5">
      <c r="B97" s="45"/>
      <c r="C97" s="80"/>
      <c r="D97" s="80"/>
      <c r="E97" s="80"/>
      <c r="F97" s="80"/>
      <c r="G97" s="80"/>
    </row>
    <row r="98" spans="2:7" s="23" customFormat="1" ht="10.5">
      <c r="B98" s="45"/>
      <c r="C98" s="80"/>
      <c r="D98" s="80"/>
      <c r="E98" s="80"/>
      <c r="F98" s="80"/>
      <c r="G98" s="80"/>
    </row>
    <row r="99" spans="2:7" s="23" customFormat="1" ht="10.5">
      <c r="B99" s="45"/>
      <c r="C99" s="80"/>
      <c r="D99" s="80"/>
      <c r="E99" s="80"/>
      <c r="F99" s="80"/>
      <c r="G99" s="80"/>
    </row>
    <row r="100" spans="2:7" s="23" customFormat="1" ht="10.5">
      <c r="B100" s="45"/>
      <c r="C100" s="80"/>
      <c r="D100" s="80"/>
      <c r="E100" s="80"/>
      <c r="F100" s="80"/>
      <c r="G100" s="80"/>
    </row>
    <row r="101" spans="2:7" s="23" customFormat="1" ht="10.5">
      <c r="B101" s="45"/>
      <c r="C101" s="80"/>
      <c r="D101" s="80"/>
      <c r="E101" s="80"/>
      <c r="F101" s="80"/>
      <c r="G101" s="80"/>
    </row>
    <row r="102" spans="2:7" s="23" customFormat="1" ht="10.5">
      <c r="B102" s="45"/>
      <c r="C102" s="80"/>
      <c r="D102" s="80"/>
      <c r="E102" s="80"/>
      <c r="F102" s="80"/>
      <c r="G102" s="80"/>
    </row>
    <row r="103" spans="2:7" s="23" customFormat="1" ht="10.5">
      <c r="B103" s="45"/>
      <c r="C103" s="80"/>
      <c r="D103" s="80"/>
      <c r="E103" s="80"/>
      <c r="F103" s="80"/>
      <c r="G103" s="80"/>
    </row>
    <row r="104" spans="2:7" s="23" customFormat="1" ht="10.5">
      <c r="B104" s="45"/>
      <c r="C104" s="80"/>
      <c r="D104" s="80"/>
      <c r="E104" s="80"/>
      <c r="F104" s="80"/>
      <c r="G104" s="80"/>
    </row>
    <row r="105" spans="2:7" s="23" customFormat="1" ht="10.5">
      <c r="B105" s="45"/>
      <c r="C105" s="80"/>
      <c r="D105" s="80"/>
      <c r="E105" s="80"/>
      <c r="F105" s="80"/>
      <c r="G105" s="80"/>
    </row>
    <row r="106" spans="2:7" s="23" customFormat="1" ht="10.5">
      <c r="B106" s="45"/>
      <c r="C106" s="80"/>
      <c r="D106" s="80"/>
      <c r="E106" s="80"/>
      <c r="F106" s="80"/>
      <c r="G106" s="80"/>
    </row>
    <row r="107" spans="2:7" s="23" customFormat="1" ht="10.5">
      <c r="B107" s="45"/>
      <c r="C107" s="80"/>
      <c r="D107" s="80"/>
      <c r="E107" s="80"/>
      <c r="F107" s="80"/>
      <c r="G107" s="80"/>
    </row>
    <row r="108" spans="2:7" s="23" customFormat="1" ht="10.5">
      <c r="B108" s="45"/>
      <c r="C108" s="80"/>
      <c r="D108" s="80"/>
      <c r="E108" s="80"/>
      <c r="F108" s="80"/>
      <c r="G108" s="80"/>
    </row>
    <row r="109" spans="2:7" s="23" customFormat="1" ht="10.5">
      <c r="B109" s="45"/>
      <c r="C109" s="80"/>
      <c r="D109" s="80"/>
      <c r="E109" s="80"/>
      <c r="F109" s="80"/>
      <c r="G109" s="80"/>
    </row>
    <row r="110" spans="2:7" s="23" customFormat="1" ht="10.5">
      <c r="B110" s="45"/>
      <c r="C110" s="80"/>
      <c r="D110" s="80"/>
      <c r="E110" s="80"/>
      <c r="F110" s="80"/>
      <c r="G110" s="80"/>
    </row>
    <row r="111" spans="2:7" s="23" customFormat="1" ht="10.5">
      <c r="B111" s="45"/>
      <c r="C111" s="80"/>
      <c r="D111" s="80"/>
      <c r="E111" s="80"/>
      <c r="F111" s="80"/>
      <c r="G111" s="80"/>
    </row>
    <row r="112" spans="2:7" s="23" customFormat="1" ht="10.5">
      <c r="B112" s="45"/>
      <c r="C112" s="80"/>
      <c r="D112" s="80"/>
      <c r="E112" s="80"/>
      <c r="F112" s="80"/>
      <c r="G112" s="80"/>
    </row>
    <row r="113" spans="2:7" s="23" customFormat="1" ht="10.5">
      <c r="B113" s="45"/>
      <c r="C113" s="80"/>
      <c r="D113" s="80"/>
      <c r="E113" s="80"/>
      <c r="F113" s="80"/>
      <c r="G113" s="80"/>
    </row>
    <row r="114" spans="2:7" s="23" customFormat="1" ht="10.5">
      <c r="B114" s="45"/>
      <c r="C114" s="80"/>
      <c r="D114" s="80"/>
      <c r="E114" s="80"/>
      <c r="F114" s="80"/>
      <c r="G114" s="80"/>
    </row>
    <row r="115" spans="2:7" s="23" customFormat="1" ht="10.5">
      <c r="B115" s="45"/>
      <c r="C115" s="80"/>
      <c r="D115" s="80"/>
      <c r="E115" s="80"/>
      <c r="F115" s="80"/>
      <c r="G115" s="80"/>
    </row>
    <row r="116" spans="2:7" s="23" customFormat="1" ht="10.5">
      <c r="B116" s="45"/>
      <c r="C116" s="80"/>
      <c r="D116" s="80"/>
      <c r="E116" s="80"/>
      <c r="F116" s="80"/>
      <c r="G116" s="80"/>
    </row>
    <row r="117" spans="2:7" s="23" customFormat="1" ht="10.5">
      <c r="B117" s="45"/>
      <c r="C117" s="80"/>
      <c r="D117" s="80"/>
      <c r="E117" s="80"/>
      <c r="F117" s="80"/>
      <c r="G117" s="80"/>
    </row>
    <row r="118" spans="2:7" s="23" customFormat="1" ht="10.5">
      <c r="B118" s="45"/>
      <c r="C118" s="80"/>
      <c r="D118" s="80"/>
      <c r="E118" s="80"/>
      <c r="F118" s="80"/>
      <c r="G118" s="80"/>
    </row>
    <row r="119" spans="2:7" s="23" customFormat="1" ht="10.5">
      <c r="B119" s="45"/>
      <c r="C119" s="80"/>
      <c r="D119" s="80"/>
      <c r="E119" s="80"/>
      <c r="F119" s="80"/>
      <c r="G119" s="80"/>
    </row>
    <row r="120" spans="2:7" s="23" customFormat="1" ht="10.5">
      <c r="B120" s="45"/>
      <c r="C120" s="80"/>
      <c r="D120" s="80"/>
      <c r="E120" s="80"/>
      <c r="F120" s="80"/>
      <c r="G120" s="80"/>
    </row>
    <row r="121" spans="2:7" s="23" customFormat="1" ht="10.5">
      <c r="B121" s="45"/>
      <c r="C121" s="80"/>
      <c r="D121" s="80"/>
      <c r="E121" s="80"/>
      <c r="F121" s="80"/>
      <c r="G121" s="80"/>
    </row>
    <row r="122" spans="2:7" s="23" customFormat="1" ht="10.5">
      <c r="B122" s="45"/>
      <c r="C122" s="80"/>
      <c r="D122" s="80"/>
      <c r="E122" s="80"/>
      <c r="F122" s="80"/>
      <c r="G122" s="80"/>
    </row>
    <row r="123" spans="2:7" s="23" customFormat="1" ht="10.5">
      <c r="B123" s="45"/>
      <c r="C123" s="80"/>
      <c r="D123" s="80"/>
      <c r="E123" s="80"/>
      <c r="F123" s="80"/>
      <c r="G123" s="80"/>
    </row>
    <row r="124" spans="2:7" s="23" customFormat="1" ht="10.5">
      <c r="B124" s="45"/>
      <c r="C124" s="80"/>
      <c r="D124" s="80"/>
      <c r="E124" s="80"/>
      <c r="F124" s="80"/>
      <c r="G124" s="80"/>
    </row>
    <row r="125" spans="2:7" s="23" customFormat="1" ht="10.5">
      <c r="B125" s="45"/>
      <c r="C125" s="80"/>
      <c r="D125" s="80"/>
      <c r="E125" s="80"/>
      <c r="F125" s="80"/>
      <c r="G125" s="80"/>
    </row>
    <row r="126" spans="2:7" s="23" customFormat="1" ht="10.5">
      <c r="B126" s="45"/>
      <c r="C126" s="80"/>
      <c r="D126" s="80"/>
      <c r="E126" s="80"/>
      <c r="F126" s="80"/>
      <c r="G126" s="80"/>
    </row>
    <row r="127" spans="2:7" s="23" customFormat="1" ht="10.5">
      <c r="B127" s="45"/>
      <c r="C127" s="80"/>
      <c r="D127" s="80"/>
      <c r="E127" s="80"/>
      <c r="F127" s="80"/>
      <c r="G127" s="80"/>
    </row>
    <row r="128" spans="2:7" s="23" customFormat="1" ht="10.5">
      <c r="B128" s="45"/>
      <c r="C128" s="80"/>
      <c r="D128" s="80"/>
      <c r="E128" s="80"/>
      <c r="F128" s="80"/>
      <c r="G128" s="80"/>
    </row>
    <row r="129" spans="2:7" s="23" customFormat="1" ht="10.5">
      <c r="B129" s="45"/>
      <c r="C129" s="80"/>
      <c r="D129" s="80"/>
      <c r="E129" s="80"/>
      <c r="F129" s="80"/>
      <c r="G129" s="80"/>
    </row>
    <row r="130" spans="2:7" s="23" customFormat="1" ht="10.5">
      <c r="B130" s="45"/>
      <c r="C130" s="80"/>
      <c r="D130" s="80"/>
      <c r="E130" s="80"/>
      <c r="F130" s="80"/>
      <c r="G130" s="80"/>
    </row>
    <row r="131" spans="2:7" s="23" customFormat="1" ht="10.5">
      <c r="B131" s="45"/>
      <c r="C131" s="80"/>
      <c r="D131" s="80"/>
      <c r="E131" s="80"/>
      <c r="F131" s="80"/>
      <c r="G131" s="80"/>
    </row>
    <row r="132" spans="2:7" s="23" customFormat="1" ht="10.5">
      <c r="B132" s="45"/>
      <c r="C132" s="80"/>
      <c r="D132" s="80"/>
      <c r="E132" s="80"/>
      <c r="F132" s="80"/>
      <c r="G132" s="80"/>
    </row>
    <row r="133" spans="2:7" s="23" customFormat="1" ht="10.5">
      <c r="B133" s="45"/>
      <c r="C133" s="80"/>
      <c r="D133" s="80"/>
      <c r="E133" s="80"/>
      <c r="F133" s="80"/>
      <c r="G133" s="80"/>
    </row>
    <row r="134" spans="2:7" s="23" customFormat="1" ht="10.5">
      <c r="B134" s="45"/>
      <c r="C134" s="80"/>
      <c r="D134" s="80"/>
      <c r="E134" s="80"/>
      <c r="F134" s="80"/>
      <c r="G134" s="80"/>
    </row>
    <row r="135" spans="2:7" s="23" customFormat="1" ht="10.5">
      <c r="B135" s="45"/>
      <c r="C135" s="80"/>
      <c r="D135" s="80"/>
      <c r="E135" s="80"/>
      <c r="F135" s="80"/>
      <c r="G135" s="80"/>
    </row>
    <row r="136" spans="2:7" s="23" customFormat="1" ht="10.5">
      <c r="B136" s="45"/>
      <c r="C136" s="80"/>
      <c r="D136" s="80"/>
      <c r="E136" s="80"/>
      <c r="F136" s="80"/>
      <c r="G136" s="80"/>
    </row>
    <row r="137" spans="2:7" s="23" customFormat="1" ht="10.5">
      <c r="B137" s="45"/>
      <c r="C137" s="80"/>
      <c r="D137" s="80"/>
      <c r="E137" s="80"/>
      <c r="F137" s="80"/>
      <c r="G137" s="80"/>
    </row>
    <row r="138" spans="2:7" s="23" customFormat="1" ht="10.5">
      <c r="B138" s="45"/>
      <c r="C138" s="80"/>
      <c r="D138" s="80"/>
      <c r="E138" s="80"/>
      <c r="F138" s="80"/>
      <c r="G138" s="80"/>
    </row>
    <row r="139" spans="2:7" s="23" customFormat="1" ht="10.5">
      <c r="B139" s="45"/>
      <c r="C139" s="80"/>
      <c r="D139" s="80"/>
      <c r="E139" s="80"/>
      <c r="F139" s="80"/>
      <c r="G139" s="80"/>
    </row>
    <row r="140" spans="2:7" s="23" customFormat="1" ht="10.5">
      <c r="B140" s="45"/>
      <c r="C140" s="80"/>
      <c r="D140" s="80"/>
      <c r="E140" s="80"/>
      <c r="F140" s="80"/>
      <c r="G140" s="80"/>
    </row>
    <row r="141" spans="2:7" s="23" customFormat="1" ht="10.5">
      <c r="B141" s="45"/>
      <c r="C141" s="80"/>
      <c r="D141" s="80"/>
      <c r="E141" s="80"/>
      <c r="F141" s="80"/>
      <c r="G141" s="80"/>
    </row>
    <row r="142" spans="2:7" s="23" customFormat="1" ht="10.5">
      <c r="B142" s="45"/>
      <c r="C142" s="80"/>
      <c r="D142" s="80"/>
      <c r="E142" s="80"/>
      <c r="F142" s="80"/>
      <c r="G142" s="80"/>
    </row>
    <row r="143" spans="2:7" s="23" customFormat="1" ht="10.5">
      <c r="B143" s="45"/>
      <c r="C143" s="80"/>
      <c r="D143" s="80"/>
      <c r="E143" s="80"/>
      <c r="F143" s="80"/>
      <c r="G143" s="80"/>
    </row>
    <row r="144" spans="2:7" s="23" customFormat="1" ht="10.5">
      <c r="B144" s="45"/>
      <c r="C144" s="80"/>
      <c r="D144" s="80"/>
      <c r="E144" s="80"/>
      <c r="F144" s="80"/>
      <c r="G144" s="80"/>
    </row>
    <row r="145" spans="2:7" s="23" customFormat="1" ht="10.5">
      <c r="B145" s="45"/>
      <c r="C145" s="80"/>
      <c r="D145" s="80"/>
      <c r="E145" s="80"/>
      <c r="F145" s="80"/>
      <c r="G145" s="80"/>
    </row>
    <row r="146" spans="2:7" s="23" customFormat="1" ht="10.5">
      <c r="B146" s="45"/>
      <c r="C146" s="80"/>
      <c r="D146" s="80"/>
      <c r="E146" s="80"/>
      <c r="F146" s="80"/>
      <c r="G146" s="80"/>
    </row>
    <row r="147" spans="2:7" s="23" customFormat="1" ht="10.5">
      <c r="B147" s="45"/>
      <c r="C147" s="80"/>
      <c r="D147" s="80"/>
      <c r="E147" s="80"/>
      <c r="F147" s="80"/>
      <c r="G147" s="80"/>
    </row>
    <row r="148" spans="2:7" s="23" customFormat="1" ht="10.5">
      <c r="B148" s="45"/>
      <c r="C148" s="80"/>
      <c r="D148" s="80"/>
      <c r="E148" s="80"/>
      <c r="F148" s="80"/>
      <c r="G148" s="80"/>
    </row>
    <row r="149" spans="2:7" s="23" customFormat="1" ht="10.5">
      <c r="B149" s="45"/>
      <c r="C149" s="80"/>
      <c r="D149" s="80"/>
      <c r="E149" s="80"/>
      <c r="F149" s="80"/>
      <c r="G149" s="80"/>
    </row>
    <row r="150" spans="2:7" s="23" customFormat="1" ht="10.5">
      <c r="B150" s="45"/>
      <c r="C150" s="80"/>
      <c r="D150" s="80"/>
      <c r="E150" s="80"/>
      <c r="F150" s="80"/>
      <c r="G150" s="80"/>
    </row>
    <row r="151" spans="2:7" s="23" customFormat="1" ht="10.5">
      <c r="B151" s="45"/>
      <c r="C151" s="80"/>
      <c r="D151" s="80"/>
      <c r="E151" s="80"/>
      <c r="F151" s="80"/>
      <c r="G151" s="80"/>
    </row>
    <row r="152" spans="2:7" s="23" customFormat="1" ht="10.5">
      <c r="B152" s="45"/>
      <c r="C152" s="80"/>
      <c r="D152" s="80"/>
      <c r="E152" s="80"/>
      <c r="F152" s="80"/>
      <c r="G152" s="80"/>
    </row>
    <row r="153" spans="2:7" s="23" customFormat="1" ht="10.5">
      <c r="B153" s="45"/>
      <c r="C153" s="80"/>
      <c r="D153" s="80"/>
      <c r="E153" s="80"/>
      <c r="F153" s="80"/>
      <c r="G153" s="80"/>
    </row>
    <row r="154" spans="2:7" s="23" customFormat="1" ht="10.5">
      <c r="B154" s="45"/>
      <c r="C154" s="80"/>
      <c r="D154" s="80"/>
      <c r="E154" s="80"/>
      <c r="F154" s="80"/>
      <c r="G154" s="80"/>
    </row>
    <row r="155" spans="2:7" s="23" customFormat="1" ht="10.5">
      <c r="B155" s="45"/>
      <c r="C155" s="80"/>
      <c r="D155" s="80"/>
      <c r="E155" s="80"/>
      <c r="F155" s="80"/>
      <c r="G155" s="80"/>
    </row>
    <row r="156" spans="2:7" s="23" customFormat="1" ht="10.5">
      <c r="B156" s="45"/>
      <c r="C156" s="80"/>
      <c r="D156" s="80"/>
      <c r="E156" s="80"/>
      <c r="F156" s="80"/>
      <c r="G156" s="80"/>
    </row>
    <row r="157" spans="2:7" s="23" customFormat="1" ht="10.5">
      <c r="B157" s="45"/>
      <c r="C157" s="80"/>
      <c r="D157" s="80"/>
      <c r="E157" s="80"/>
      <c r="F157" s="80"/>
      <c r="G157" s="80"/>
    </row>
    <row r="158" spans="2:7" s="23" customFormat="1" ht="10.5">
      <c r="B158" s="45"/>
      <c r="C158" s="80"/>
      <c r="D158" s="80"/>
      <c r="E158" s="80"/>
      <c r="F158" s="80"/>
      <c r="G158" s="80"/>
    </row>
    <row r="159" spans="2:7" s="23" customFormat="1" ht="10.5">
      <c r="B159" s="45"/>
      <c r="C159" s="80"/>
      <c r="D159" s="80"/>
      <c r="E159" s="80"/>
      <c r="F159" s="80"/>
      <c r="G159" s="80"/>
    </row>
    <row r="160" spans="2:7" s="23" customFormat="1" ht="10.5">
      <c r="B160" s="45"/>
      <c r="C160" s="80"/>
      <c r="D160" s="80"/>
      <c r="E160" s="80"/>
      <c r="F160" s="80"/>
      <c r="G160" s="80"/>
    </row>
    <row r="161" spans="2:7" s="23" customFormat="1" ht="10.5">
      <c r="B161" s="45"/>
      <c r="C161" s="80"/>
      <c r="D161" s="80"/>
      <c r="E161" s="80"/>
      <c r="F161" s="80"/>
      <c r="G161" s="80"/>
    </row>
    <row r="162" spans="2:7" s="23" customFormat="1" ht="10.5">
      <c r="B162" s="45"/>
      <c r="C162" s="80"/>
      <c r="D162" s="80"/>
      <c r="E162" s="80"/>
      <c r="F162" s="80"/>
      <c r="G162" s="80"/>
    </row>
    <row r="163" spans="2:7" s="23" customFormat="1" ht="10.5">
      <c r="B163" s="45"/>
      <c r="C163" s="80"/>
      <c r="D163" s="80"/>
      <c r="E163" s="80"/>
      <c r="F163" s="80"/>
      <c r="G163" s="80"/>
    </row>
    <row r="164" spans="2:7" s="23" customFormat="1" ht="10.5">
      <c r="B164" s="45"/>
      <c r="C164" s="80"/>
      <c r="D164" s="80"/>
      <c r="E164" s="80"/>
      <c r="F164" s="80"/>
      <c r="G164" s="80"/>
    </row>
    <row r="165" spans="2:7" s="23" customFormat="1" ht="10.5">
      <c r="B165" s="45"/>
      <c r="C165" s="80"/>
      <c r="D165" s="80"/>
      <c r="E165" s="80"/>
      <c r="F165" s="80"/>
      <c r="G165" s="80"/>
    </row>
    <row r="166" spans="2:7" s="23" customFormat="1" ht="10.5">
      <c r="B166" s="45"/>
      <c r="C166" s="80"/>
      <c r="D166" s="80"/>
      <c r="E166" s="80"/>
      <c r="F166" s="80"/>
      <c r="G166" s="80"/>
    </row>
    <row r="167" spans="2:7" s="23" customFormat="1" ht="10.5">
      <c r="B167" s="45"/>
      <c r="C167" s="80"/>
      <c r="D167" s="80"/>
      <c r="E167" s="80"/>
      <c r="F167" s="80"/>
      <c r="G167" s="80"/>
    </row>
    <row r="168" spans="2:7" s="23" customFormat="1" ht="10.5">
      <c r="B168" s="45"/>
      <c r="C168" s="80"/>
      <c r="D168" s="80"/>
      <c r="E168" s="80"/>
      <c r="F168" s="80"/>
      <c r="G168" s="80"/>
    </row>
    <row r="169" spans="2:7" s="23" customFormat="1" ht="10.5">
      <c r="B169" s="45"/>
      <c r="C169" s="80"/>
      <c r="D169" s="80"/>
      <c r="E169" s="80"/>
      <c r="F169" s="80"/>
      <c r="G169" s="80"/>
    </row>
    <row r="170" spans="2:7" s="23" customFormat="1" ht="10.5">
      <c r="B170" s="45"/>
      <c r="C170" s="80"/>
      <c r="D170" s="80"/>
      <c r="E170" s="80"/>
      <c r="F170" s="80"/>
      <c r="G170" s="80"/>
    </row>
    <row r="171" spans="2:7" s="23" customFormat="1" ht="10.5">
      <c r="B171" s="45"/>
      <c r="C171" s="80"/>
      <c r="D171" s="80"/>
      <c r="E171" s="80"/>
      <c r="F171" s="80"/>
      <c r="G171" s="80"/>
    </row>
    <row r="172" spans="2:7" s="23" customFormat="1" ht="10.5">
      <c r="B172" s="45"/>
      <c r="C172" s="80"/>
      <c r="D172" s="80"/>
      <c r="E172" s="80"/>
      <c r="F172" s="80"/>
      <c r="G172" s="80"/>
    </row>
    <row r="173" spans="2:7" s="23" customFormat="1" ht="10.5">
      <c r="B173" s="45"/>
      <c r="C173" s="80"/>
      <c r="D173" s="80"/>
      <c r="E173" s="80"/>
      <c r="F173" s="80"/>
      <c r="G173" s="80"/>
    </row>
    <row r="174" spans="2:7" s="23" customFormat="1" ht="10.5">
      <c r="B174" s="45"/>
      <c r="C174" s="80"/>
      <c r="D174" s="80"/>
      <c r="E174" s="80"/>
      <c r="F174" s="80"/>
      <c r="G174" s="80"/>
    </row>
    <row r="175" spans="2:7" s="23" customFormat="1" ht="10.5">
      <c r="B175" s="45"/>
      <c r="C175" s="80"/>
      <c r="D175" s="80"/>
      <c r="E175" s="80"/>
      <c r="F175" s="80"/>
      <c r="G175" s="80"/>
    </row>
    <row r="176" spans="2:7" s="23" customFormat="1" ht="10.5">
      <c r="B176" s="45"/>
      <c r="C176" s="80"/>
      <c r="D176" s="80"/>
      <c r="E176" s="80"/>
      <c r="F176" s="80"/>
      <c r="G176" s="80"/>
    </row>
    <row r="177" spans="2:7" s="23" customFormat="1" ht="10.5">
      <c r="B177" s="45"/>
      <c r="C177" s="80"/>
      <c r="D177" s="80"/>
      <c r="E177" s="80"/>
      <c r="F177" s="80"/>
      <c r="G177" s="80"/>
    </row>
    <row r="178" spans="2:7" s="23" customFormat="1" ht="10.5">
      <c r="B178" s="45"/>
      <c r="C178" s="80"/>
      <c r="D178" s="80"/>
      <c r="E178" s="80"/>
      <c r="F178" s="80"/>
      <c r="G178" s="80"/>
    </row>
    <row r="179" spans="2:7" s="23" customFormat="1" ht="10.5">
      <c r="B179" s="45"/>
      <c r="C179" s="80"/>
      <c r="D179" s="80"/>
      <c r="E179" s="80"/>
      <c r="F179" s="80"/>
      <c r="G179" s="80"/>
    </row>
    <row r="180" spans="2:7" s="23" customFormat="1" ht="10.5">
      <c r="B180" s="45"/>
      <c r="C180" s="80"/>
      <c r="D180" s="80"/>
      <c r="E180" s="80"/>
      <c r="F180" s="80"/>
      <c r="G180" s="80"/>
    </row>
    <row r="181" spans="2:7" s="23" customFormat="1" ht="10.5">
      <c r="B181" s="45"/>
      <c r="C181" s="80"/>
      <c r="D181" s="80"/>
      <c r="E181" s="80"/>
      <c r="F181" s="80"/>
      <c r="G181" s="80"/>
    </row>
    <row r="182" spans="2:7" s="23" customFormat="1" ht="10.5">
      <c r="B182" s="45"/>
      <c r="C182" s="80"/>
      <c r="D182" s="80"/>
      <c r="E182" s="80"/>
      <c r="F182" s="80"/>
      <c r="G182" s="80"/>
    </row>
    <row r="183" spans="2:7" s="23" customFormat="1" ht="10.5">
      <c r="B183" s="45"/>
      <c r="C183" s="80"/>
      <c r="D183" s="80"/>
      <c r="E183" s="80"/>
      <c r="F183" s="80"/>
      <c r="G183" s="80"/>
    </row>
    <row r="184" spans="2:7" s="23" customFormat="1" ht="10.5">
      <c r="B184" s="45"/>
      <c r="C184" s="80"/>
      <c r="D184" s="80"/>
      <c r="E184" s="80"/>
      <c r="F184" s="80"/>
      <c r="G184" s="80"/>
    </row>
    <row r="185" spans="2:7" s="23" customFormat="1" ht="10.5">
      <c r="B185" s="45"/>
      <c r="C185" s="80"/>
      <c r="D185" s="80"/>
      <c r="E185" s="80"/>
      <c r="F185" s="80"/>
      <c r="G185" s="80"/>
    </row>
    <row r="186" spans="2:7" s="23" customFormat="1" ht="10.5">
      <c r="B186" s="45"/>
      <c r="C186" s="80"/>
      <c r="D186" s="80"/>
      <c r="E186" s="80"/>
      <c r="F186" s="80"/>
      <c r="G186" s="80"/>
    </row>
    <row r="187" spans="2:7" s="23" customFormat="1" ht="10.5">
      <c r="B187" s="45"/>
      <c r="C187" s="80"/>
      <c r="D187" s="80"/>
      <c r="E187" s="80"/>
      <c r="F187" s="80"/>
      <c r="G187" s="80"/>
    </row>
    <row r="188" spans="2:7" s="23" customFormat="1" ht="10.5">
      <c r="B188" s="45"/>
      <c r="C188" s="80"/>
      <c r="D188" s="80"/>
      <c r="E188" s="80"/>
      <c r="F188" s="80"/>
      <c r="G188" s="80"/>
    </row>
    <row r="189" spans="2:7" s="23" customFormat="1" ht="10.5">
      <c r="B189" s="45"/>
      <c r="C189" s="80"/>
      <c r="D189" s="80"/>
      <c r="E189" s="80"/>
      <c r="F189" s="80"/>
      <c r="G189" s="80"/>
    </row>
    <row r="190" spans="2:7" s="23" customFormat="1" ht="10.5">
      <c r="B190" s="45"/>
      <c r="C190" s="80"/>
      <c r="D190" s="80"/>
      <c r="E190" s="80"/>
      <c r="F190" s="80"/>
      <c r="G190" s="80"/>
    </row>
    <row r="191" spans="2:7" s="23" customFormat="1" ht="10.5">
      <c r="B191" s="45"/>
      <c r="C191" s="80"/>
      <c r="D191" s="80"/>
      <c r="E191" s="80"/>
      <c r="F191" s="80"/>
      <c r="G191" s="80"/>
    </row>
    <row r="192" spans="2:7" s="23" customFormat="1" ht="10.5">
      <c r="B192" s="45"/>
      <c r="C192" s="80"/>
      <c r="D192" s="80"/>
      <c r="E192" s="80"/>
      <c r="F192" s="80"/>
      <c r="G192" s="80"/>
    </row>
    <row r="193" spans="2:7" s="23" customFormat="1" ht="10.5">
      <c r="B193" s="45"/>
      <c r="C193" s="80"/>
      <c r="D193" s="80"/>
      <c r="E193" s="80"/>
      <c r="F193" s="80"/>
      <c r="G193" s="80"/>
    </row>
    <row r="194" spans="2:7" s="23" customFormat="1" ht="10.5">
      <c r="B194" s="45"/>
      <c r="C194" s="80"/>
      <c r="D194" s="80"/>
      <c r="E194" s="80"/>
      <c r="F194" s="80"/>
      <c r="G194" s="80"/>
    </row>
    <row r="195" spans="2:7" s="23" customFormat="1" ht="10.5">
      <c r="B195" s="45"/>
      <c r="C195" s="80"/>
      <c r="D195" s="80"/>
      <c r="E195" s="80"/>
      <c r="F195" s="80"/>
      <c r="G195" s="80"/>
    </row>
    <row r="196" spans="2:7" s="23" customFormat="1" ht="10.5">
      <c r="B196" s="45"/>
      <c r="C196" s="80"/>
      <c r="D196" s="80"/>
      <c r="E196" s="80"/>
      <c r="F196" s="80"/>
      <c r="G196" s="80"/>
    </row>
    <row r="197" spans="2:7" s="23" customFormat="1" ht="10.5">
      <c r="B197" s="45"/>
      <c r="C197" s="80"/>
      <c r="D197" s="80"/>
      <c r="E197" s="80"/>
      <c r="F197" s="80"/>
      <c r="G197" s="80"/>
    </row>
    <row r="198" spans="2:7" s="23" customFormat="1" ht="10.5">
      <c r="B198" s="45"/>
      <c r="C198" s="80"/>
      <c r="D198" s="80"/>
      <c r="E198" s="80"/>
      <c r="F198" s="80"/>
      <c r="G198" s="80"/>
    </row>
    <row r="199" spans="2:7" s="23" customFormat="1" ht="10.5">
      <c r="B199" s="45"/>
      <c r="C199" s="80"/>
      <c r="D199" s="80"/>
      <c r="E199" s="80"/>
      <c r="F199" s="80"/>
      <c r="G199" s="80"/>
    </row>
    <row r="200" spans="2:7" s="23" customFormat="1" ht="10.5">
      <c r="B200" s="45"/>
      <c r="C200" s="80"/>
      <c r="D200" s="80"/>
      <c r="E200" s="80"/>
      <c r="F200" s="80"/>
      <c r="G200" s="80"/>
    </row>
    <row r="201" spans="2:7" s="23" customFormat="1" ht="10.5">
      <c r="B201" s="45"/>
      <c r="C201" s="80"/>
      <c r="D201" s="80"/>
      <c r="E201" s="80"/>
      <c r="F201" s="80"/>
      <c r="G201" s="80"/>
    </row>
    <row r="202" spans="2:7" s="23" customFormat="1" ht="10.5">
      <c r="B202" s="45"/>
      <c r="C202" s="80"/>
      <c r="D202" s="80"/>
      <c r="E202" s="80"/>
      <c r="F202" s="80"/>
      <c r="G202" s="80"/>
    </row>
    <row r="203" spans="2:7" s="23" customFormat="1" ht="10.5">
      <c r="B203" s="45"/>
      <c r="C203" s="80"/>
      <c r="D203" s="80"/>
      <c r="E203" s="80"/>
      <c r="F203" s="80"/>
      <c r="G203" s="80"/>
    </row>
    <row r="204" spans="2:7" s="23" customFormat="1" ht="10.5">
      <c r="B204" s="45"/>
      <c r="C204" s="80"/>
      <c r="D204" s="80"/>
      <c r="E204" s="80"/>
      <c r="F204" s="80"/>
      <c r="G204" s="80"/>
    </row>
    <row r="205" spans="2:7" s="23" customFormat="1" ht="10.5">
      <c r="B205" s="45"/>
      <c r="C205" s="80"/>
      <c r="D205" s="80"/>
      <c r="E205" s="80"/>
      <c r="F205" s="80"/>
      <c r="G205" s="80"/>
    </row>
    <row r="206" spans="2:7" s="23" customFormat="1" ht="10.5">
      <c r="B206" s="45"/>
      <c r="C206" s="80"/>
      <c r="D206" s="80"/>
      <c r="E206" s="80"/>
      <c r="F206" s="80"/>
      <c r="G206" s="80"/>
    </row>
    <row r="207" spans="2:7" s="23" customFormat="1" ht="10.5">
      <c r="B207" s="45"/>
      <c r="C207" s="80"/>
      <c r="D207" s="80"/>
      <c r="E207" s="80"/>
      <c r="F207" s="80"/>
      <c r="G207" s="80"/>
    </row>
    <row r="208" spans="2:7" s="23" customFormat="1" ht="10.5">
      <c r="B208" s="45"/>
      <c r="C208" s="80"/>
      <c r="D208" s="80"/>
      <c r="E208" s="80"/>
      <c r="F208" s="80"/>
      <c r="G208" s="80"/>
    </row>
    <row r="209" spans="2:7" s="23" customFormat="1" ht="10.5">
      <c r="B209" s="45"/>
      <c r="C209" s="80"/>
      <c r="D209" s="80"/>
      <c r="E209" s="80"/>
      <c r="F209" s="80"/>
      <c r="G209" s="80"/>
    </row>
    <row r="210" spans="2:7" s="23" customFormat="1" ht="10.5">
      <c r="B210" s="45"/>
      <c r="C210" s="80"/>
      <c r="D210" s="80"/>
      <c r="E210" s="80"/>
      <c r="F210" s="80"/>
      <c r="G210" s="80"/>
    </row>
    <row r="211" spans="2:7" s="23" customFormat="1" ht="10.5">
      <c r="B211" s="45"/>
      <c r="C211" s="80"/>
      <c r="D211" s="80"/>
      <c r="E211" s="80"/>
      <c r="F211" s="80"/>
      <c r="G211" s="80"/>
    </row>
    <row r="212" spans="2:7" s="23" customFormat="1" ht="10.5">
      <c r="B212" s="45"/>
      <c r="C212" s="80"/>
      <c r="D212" s="80"/>
      <c r="E212" s="80"/>
      <c r="F212" s="80"/>
      <c r="G212" s="80"/>
    </row>
    <row r="213" spans="2:7" s="23" customFormat="1" ht="10.5">
      <c r="B213" s="45"/>
      <c r="C213" s="80"/>
      <c r="D213" s="80"/>
      <c r="E213" s="80"/>
      <c r="F213" s="80"/>
      <c r="G213" s="80"/>
    </row>
    <row r="214" spans="2:7" s="23" customFormat="1" ht="10.5">
      <c r="B214" s="45"/>
      <c r="C214" s="80"/>
      <c r="D214" s="80"/>
      <c r="E214" s="80"/>
      <c r="F214" s="80"/>
      <c r="G214" s="80"/>
    </row>
    <row r="215" spans="2:7" s="23" customFormat="1" ht="10.5">
      <c r="B215" s="45"/>
      <c r="C215" s="80"/>
      <c r="D215" s="80"/>
      <c r="E215" s="80"/>
      <c r="F215" s="80"/>
      <c r="G215" s="80"/>
    </row>
    <row r="216" spans="2:7" s="23" customFormat="1" ht="10.5">
      <c r="B216" s="45"/>
      <c r="C216" s="80"/>
      <c r="D216" s="80"/>
      <c r="E216" s="80"/>
      <c r="F216" s="80"/>
      <c r="G216" s="80"/>
    </row>
    <row r="217" spans="2:7" s="23" customFormat="1" ht="10.5">
      <c r="B217" s="45"/>
      <c r="C217" s="80"/>
      <c r="D217" s="80"/>
      <c r="E217" s="80"/>
      <c r="F217" s="80"/>
      <c r="G217" s="80"/>
    </row>
    <row r="218" spans="2:7" s="23" customFormat="1" ht="10.5">
      <c r="B218" s="45"/>
      <c r="C218" s="80"/>
      <c r="D218" s="80"/>
      <c r="E218" s="80"/>
      <c r="F218" s="80"/>
      <c r="G218" s="80"/>
    </row>
    <row r="219" spans="2:7" s="23" customFormat="1" ht="10.5">
      <c r="B219" s="45"/>
      <c r="C219" s="80"/>
      <c r="D219" s="80"/>
      <c r="E219" s="80"/>
      <c r="F219" s="80"/>
      <c r="G219" s="80"/>
    </row>
    <row r="220" spans="2:7" s="23" customFormat="1" ht="10.5">
      <c r="B220" s="45"/>
      <c r="C220" s="80"/>
      <c r="D220" s="80"/>
      <c r="E220" s="80"/>
      <c r="F220" s="80"/>
      <c r="G220" s="80"/>
    </row>
    <row r="221" spans="2:7" s="23" customFormat="1" ht="10.5">
      <c r="B221" s="45"/>
      <c r="C221" s="80"/>
      <c r="D221" s="80"/>
      <c r="E221" s="80"/>
      <c r="F221" s="80"/>
      <c r="G221" s="80"/>
    </row>
    <row r="222" spans="2:7" s="23" customFormat="1" ht="10.5">
      <c r="B222" s="45"/>
      <c r="C222" s="80"/>
      <c r="D222" s="80"/>
      <c r="E222" s="80"/>
      <c r="F222" s="80"/>
      <c r="G222" s="80"/>
    </row>
    <row r="223" spans="2:7" s="23" customFormat="1" ht="10.5">
      <c r="B223" s="45"/>
      <c r="C223" s="80"/>
      <c r="D223" s="80"/>
      <c r="E223" s="80"/>
      <c r="F223" s="80"/>
      <c r="G223" s="80"/>
    </row>
    <row r="224" spans="2:7" s="23" customFormat="1" ht="10.5">
      <c r="B224" s="45"/>
      <c r="C224" s="80"/>
      <c r="D224" s="80"/>
      <c r="E224" s="80"/>
      <c r="F224" s="80"/>
      <c r="G224" s="80"/>
    </row>
    <row r="225" spans="2:7" s="23" customFormat="1" ht="10.5">
      <c r="B225" s="45"/>
      <c r="C225" s="80"/>
      <c r="D225" s="80"/>
      <c r="E225" s="80"/>
      <c r="F225" s="80"/>
      <c r="G225" s="80"/>
    </row>
    <row r="226" spans="2:7" s="23" customFormat="1" ht="10.5">
      <c r="B226" s="45"/>
      <c r="C226" s="80"/>
      <c r="D226" s="80"/>
      <c r="E226" s="80"/>
      <c r="F226" s="80"/>
      <c r="G226" s="80"/>
    </row>
    <row r="227" spans="2:7" s="23" customFormat="1" ht="10.5">
      <c r="B227" s="45"/>
      <c r="C227" s="80"/>
      <c r="D227" s="80"/>
      <c r="E227" s="80"/>
      <c r="F227" s="80"/>
      <c r="G227" s="80"/>
    </row>
    <row r="228" spans="2:7" s="23" customFormat="1" ht="10.5">
      <c r="B228" s="45"/>
      <c r="C228" s="80"/>
      <c r="D228" s="80"/>
      <c r="E228" s="80"/>
      <c r="F228" s="80"/>
      <c r="G228" s="80"/>
    </row>
    <row r="229" spans="2:7" s="23" customFormat="1" ht="10.5">
      <c r="B229" s="45"/>
      <c r="C229" s="80"/>
      <c r="D229" s="80"/>
      <c r="E229" s="80"/>
      <c r="F229" s="80"/>
      <c r="G229" s="80"/>
    </row>
    <row r="230" spans="2:7" s="23" customFormat="1" ht="10.5">
      <c r="B230" s="45"/>
      <c r="C230" s="80"/>
      <c r="D230" s="80"/>
      <c r="E230" s="80"/>
      <c r="F230" s="80"/>
      <c r="G230" s="80"/>
    </row>
    <row r="231" spans="2:7" s="23" customFormat="1" ht="10.5">
      <c r="B231" s="45"/>
      <c r="C231" s="80"/>
      <c r="D231" s="80"/>
      <c r="E231" s="80"/>
      <c r="F231" s="80"/>
      <c r="G231" s="80"/>
    </row>
    <row r="232" spans="2:7" s="23" customFormat="1" ht="10.5">
      <c r="B232" s="45"/>
      <c r="C232" s="80"/>
      <c r="D232" s="80"/>
      <c r="E232" s="80"/>
      <c r="F232" s="80"/>
      <c r="G232" s="80"/>
    </row>
    <row r="233" spans="2:7" s="23" customFormat="1" ht="10.5">
      <c r="B233" s="45"/>
      <c r="C233" s="80"/>
      <c r="D233" s="80"/>
      <c r="E233" s="80"/>
      <c r="F233" s="80"/>
      <c r="G233" s="80"/>
    </row>
    <row r="234" spans="2:7" s="23" customFormat="1" ht="10.5">
      <c r="B234" s="45"/>
      <c r="C234" s="80"/>
      <c r="D234" s="80"/>
      <c r="E234" s="80"/>
      <c r="F234" s="80"/>
      <c r="G234" s="80"/>
    </row>
    <row r="235" spans="2:7" s="23" customFormat="1" ht="10.5">
      <c r="B235" s="45"/>
      <c r="C235" s="80"/>
      <c r="D235" s="80"/>
      <c r="E235" s="80"/>
      <c r="F235" s="80"/>
      <c r="G235" s="80"/>
    </row>
    <row r="236" spans="2:7" s="23" customFormat="1" ht="10.5">
      <c r="B236" s="45"/>
      <c r="C236" s="80"/>
      <c r="D236" s="80"/>
      <c r="E236" s="80"/>
      <c r="F236" s="80"/>
      <c r="G236" s="80"/>
    </row>
    <row r="237" spans="2:7" s="23" customFormat="1" ht="10.5">
      <c r="B237" s="45"/>
      <c r="C237" s="80"/>
      <c r="D237" s="80"/>
      <c r="E237" s="80"/>
      <c r="F237" s="80"/>
      <c r="G237" s="80"/>
    </row>
    <row r="238" spans="2:7" s="23" customFormat="1" ht="10.5">
      <c r="B238" s="45"/>
      <c r="C238" s="80"/>
      <c r="D238" s="80"/>
      <c r="E238" s="80"/>
      <c r="F238" s="80"/>
      <c r="G238" s="80"/>
    </row>
    <row r="239" spans="2:7" s="23" customFormat="1" ht="10.5">
      <c r="B239" s="45"/>
      <c r="C239" s="80"/>
      <c r="D239" s="80"/>
      <c r="E239" s="80"/>
      <c r="F239" s="80"/>
      <c r="G239" s="80"/>
    </row>
    <row r="240" spans="2:7" s="23" customFormat="1" ht="10.5">
      <c r="B240" s="45"/>
      <c r="C240" s="80"/>
      <c r="D240" s="80"/>
      <c r="E240" s="80"/>
      <c r="F240" s="80"/>
      <c r="G240" s="80"/>
    </row>
    <row r="241" spans="2:7" s="23" customFormat="1" ht="10.5">
      <c r="B241" s="45"/>
      <c r="C241" s="80"/>
      <c r="D241" s="80"/>
      <c r="E241" s="80"/>
      <c r="F241" s="80"/>
      <c r="G241" s="80"/>
    </row>
    <row r="242" spans="2:7" s="23" customFormat="1" ht="10.5">
      <c r="B242" s="45"/>
      <c r="C242" s="80"/>
      <c r="D242" s="80"/>
      <c r="E242" s="80"/>
      <c r="F242" s="80"/>
      <c r="G242" s="80"/>
    </row>
    <row r="243" spans="2:7" s="23" customFormat="1" ht="10.5">
      <c r="B243" s="45"/>
      <c r="C243" s="80"/>
      <c r="D243" s="80"/>
      <c r="E243" s="80"/>
      <c r="F243" s="80"/>
      <c r="G243" s="80"/>
    </row>
    <row r="244" spans="2:7" s="23" customFormat="1" ht="10.5">
      <c r="B244" s="45"/>
      <c r="C244" s="80"/>
      <c r="D244" s="80"/>
      <c r="E244" s="80"/>
      <c r="F244" s="80"/>
      <c r="G244" s="80"/>
    </row>
    <row r="245" spans="2:7" s="23" customFormat="1" ht="10.5">
      <c r="B245" s="45"/>
      <c r="C245" s="80"/>
      <c r="D245" s="80"/>
      <c r="E245" s="80"/>
      <c r="F245" s="80"/>
      <c r="G245" s="80"/>
    </row>
    <row r="246" spans="2:7" s="23" customFormat="1" ht="10.5">
      <c r="B246" s="45"/>
      <c r="C246" s="80"/>
      <c r="D246" s="80"/>
      <c r="E246" s="80"/>
      <c r="F246" s="80"/>
      <c r="G246" s="80"/>
    </row>
    <row r="247" spans="2:7" s="23" customFormat="1" ht="10.5">
      <c r="B247" s="45"/>
      <c r="C247" s="80"/>
      <c r="D247" s="80"/>
      <c r="E247" s="80"/>
      <c r="F247" s="80"/>
      <c r="G247" s="80"/>
    </row>
    <row r="248" spans="2:7" s="23" customFormat="1" ht="10.5">
      <c r="B248" s="45"/>
      <c r="C248" s="80"/>
      <c r="D248" s="80"/>
      <c r="E248" s="80"/>
      <c r="F248" s="80"/>
      <c r="G248" s="80"/>
    </row>
    <row r="249" spans="2:7" s="23" customFormat="1" ht="10.5">
      <c r="B249" s="45"/>
      <c r="C249" s="80"/>
      <c r="D249" s="80"/>
      <c r="E249" s="80"/>
      <c r="F249" s="80"/>
      <c r="G249" s="80"/>
    </row>
    <row r="250" spans="2:7" s="23" customFormat="1" ht="10.5">
      <c r="B250" s="45"/>
      <c r="C250" s="80"/>
      <c r="D250" s="80"/>
      <c r="E250" s="80"/>
      <c r="F250" s="80"/>
      <c r="G250" s="80"/>
    </row>
    <row r="251" spans="2:7" s="23" customFormat="1" ht="10.5">
      <c r="B251" s="45"/>
      <c r="C251" s="80"/>
      <c r="D251" s="80"/>
      <c r="E251" s="80"/>
      <c r="F251" s="80"/>
      <c r="G251" s="80"/>
    </row>
    <row r="252" spans="2:7" s="23" customFormat="1" ht="10.5">
      <c r="B252" s="45"/>
      <c r="C252" s="80"/>
      <c r="D252" s="80"/>
      <c r="E252" s="80"/>
      <c r="F252" s="80"/>
      <c r="G252" s="80"/>
    </row>
    <row r="253" spans="2:7" s="23" customFormat="1" ht="10.5">
      <c r="B253" s="45"/>
      <c r="C253" s="80"/>
      <c r="D253" s="80"/>
      <c r="E253" s="80"/>
      <c r="F253" s="80"/>
      <c r="G253" s="80"/>
    </row>
    <row r="254" spans="2:7" s="23" customFormat="1" ht="10.5">
      <c r="B254" s="45"/>
      <c r="C254" s="80"/>
      <c r="D254" s="80"/>
      <c r="E254" s="80"/>
      <c r="F254" s="80"/>
      <c r="G254" s="80"/>
    </row>
    <row r="255" spans="2:7" s="23" customFormat="1" ht="10.5">
      <c r="B255" s="45"/>
      <c r="C255" s="80"/>
      <c r="D255" s="80"/>
      <c r="E255" s="80"/>
      <c r="F255" s="80"/>
      <c r="G255" s="80"/>
    </row>
    <row r="256" spans="2:7" s="23" customFormat="1" ht="10.5">
      <c r="B256" s="45"/>
      <c r="C256" s="80"/>
      <c r="D256" s="80"/>
      <c r="E256" s="80"/>
      <c r="F256" s="80"/>
      <c r="G256" s="80"/>
    </row>
    <row r="257" spans="2:7" s="23" customFormat="1" ht="10.5">
      <c r="B257" s="45"/>
      <c r="C257" s="80"/>
      <c r="D257" s="80"/>
      <c r="E257" s="80"/>
      <c r="F257" s="80"/>
      <c r="G257" s="80"/>
    </row>
    <row r="258" spans="2:7" s="23" customFormat="1" ht="10.5">
      <c r="B258" s="45"/>
      <c r="C258" s="80"/>
      <c r="D258" s="80"/>
      <c r="E258" s="80"/>
      <c r="F258" s="80"/>
      <c r="G258" s="80"/>
    </row>
    <row r="259" spans="2:7" s="23" customFormat="1" ht="10.5">
      <c r="B259" s="45"/>
      <c r="C259" s="80"/>
      <c r="D259" s="80"/>
      <c r="E259" s="80"/>
      <c r="F259" s="80"/>
      <c r="G259" s="80"/>
    </row>
    <row r="260" spans="2:7" s="23" customFormat="1" ht="10.5">
      <c r="B260" s="45"/>
      <c r="C260" s="80"/>
      <c r="D260" s="80"/>
      <c r="E260" s="80"/>
      <c r="F260" s="80"/>
      <c r="G260" s="80"/>
    </row>
    <row r="261" spans="2:7" s="23" customFormat="1" ht="10.5">
      <c r="B261" s="45"/>
      <c r="C261" s="80"/>
      <c r="D261" s="80"/>
      <c r="E261" s="80"/>
      <c r="F261" s="80"/>
      <c r="G261" s="80"/>
    </row>
    <row r="262" spans="2:7" s="23" customFormat="1" ht="10.5">
      <c r="B262" s="45"/>
      <c r="C262" s="80"/>
      <c r="D262" s="80"/>
      <c r="E262" s="80"/>
      <c r="F262" s="80"/>
      <c r="G262" s="80"/>
    </row>
    <row r="263" spans="2:7" s="23" customFormat="1" ht="10.5">
      <c r="B263" s="45"/>
      <c r="C263" s="80"/>
      <c r="D263" s="80"/>
      <c r="E263" s="80"/>
      <c r="F263" s="80"/>
      <c r="G263" s="80"/>
    </row>
    <row r="264" spans="2:7" s="23" customFormat="1" ht="10.5">
      <c r="B264" s="45"/>
      <c r="C264" s="80"/>
      <c r="D264" s="80"/>
      <c r="E264" s="80"/>
      <c r="F264" s="80"/>
      <c r="G264" s="80"/>
    </row>
    <row r="265" spans="2:7" s="23" customFormat="1" ht="10.5">
      <c r="B265" s="45"/>
      <c r="C265" s="80"/>
      <c r="D265" s="80"/>
      <c r="E265" s="80"/>
      <c r="F265" s="80"/>
      <c r="G265" s="80"/>
    </row>
    <row r="266" spans="2:7" s="23" customFormat="1" ht="10.5">
      <c r="B266" s="45"/>
      <c r="C266" s="80"/>
      <c r="D266" s="80"/>
      <c r="E266" s="80"/>
      <c r="F266" s="80"/>
      <c r="G266" s="80"/>
    </row>
    <row r="267" spans="2:7" s="23" customFormat="1" ht="10.5">
      <c r="B267" s="45"/>
      <c r="C267" s="80"/>
      <c r="D267" s="80"/>
      <c r="E267" s="80"/>
      <c r="F267" s="80"/>
      <c r="G267" s="80"/>
    </row>
    <row r="268" spans="2:7" s="23" customFormat="1" ht="10.5">
      <c r="B268" s="45"/>
      <c r="C268" s="80"/>
      <c r="D268" s="80"/>
      <c r="E268" s="80"/>
      <c r="F268" s="80"/>
      <c r="G268" s="80"/>
    </row>
    <row r="269" spans="2:7" s="23" customFormat="1" ht="10.5">
      <c r="B269" s="45"/>
      <c r="C269" s="80"/>
      <c r="D269" s="80"/>
      <c r="E269" s="80"/>
      <c r="F269" s="80"/>
      <c r="G269" s="80"/>
    </row>
    <row r="270" spans="2:7" s="23" customFormat="1" ht="10.5">
      <c r="B270" s="45"/>
      <c r="C270" s="80"/>
      <c r="D270" s="80"/>
      <c r="E270" s="80"/>
      <c r="F270" s="80"/>
      <c r="G270" s="80"/>
    </row>
    <row r="271" spans="2:7" s="23" customFormat="1" ht="10.5">
      <c r="B271" s="45"/>
      <c r="C271" s="80"/>
      <c r="D271" s="80"/>
      <c r="E271" s="80"/>
      <c r="F271" s="80"/>
      <c r="G271" s="80"/>
    </row>
    <row r="272" spans="2:7" s="23" customFormat="1" ht="10.5">
      <c r="B272" s="45"/>
      <c r="C272" s="80"/>
      <c r="D272" s="80"/>
      <c r="E272" s="80"/>
      <c r="F272" s="80"/>
      <c r="G272" s="80"/>
    </row>
    <row r="273" spans="2:7" s="23" customFormat="1" ht="10.5">
      <c r="B273" s="45"/>
      <c r="C273" s="80"/>
      <c r="D273" s="80"/>
      <c r="E273" s="80"/>
      <c r="F273" s="80"/>
      <c r="G273" s="80"/>
    </row>
    <row r="274" spans="2:7" s="23" customFormat="1" ht="10.5">
      <c r="B274" s="45"/>
      <c r="C274" s="80"/>
      <c r="D274" s="80"/>
      <c r="E274" s="80"/>
      <c r="F274" s="80"/>
      <c r="G274" s="80"/>
    </row>
    <row r="275" spans="2:7" s="23" customFormat="1" ht="10.5">
      <c r="B275" s="45"/>
      <c r="C275" s="80"/>
      <c r="D275" s="80"/>
      <c r="E275" s="80"/>
      <c r="F275" s="80"/>
      <c r="G275" s="80"/>
    </row>
    <row r="276" spans="2:7" s="23" customFormat="1" ht="10.5">
      <c r="B276" s="45"/>
      <c r="C276" s="80"/>
      <c r="D276" s="80"/>
      <c r="E276" s="80"/>
      <c r="F276" s="80"/>
      <c r="G276" s="80"/>
    </row>
    <row r="277" spans="2:7" s="23" customFormat="1" ht="10.5">
      <c r="B277" s="45"/>
      <c r="C277" s="80"/>
      <c r="D277" s="80"/>
      <c r="E277" s="80"/>
      <c r="F277" s="80"/>
      <c r="G277" s="80"/>
    </row>
    <row r="278" spans="2:7" s="23" customFormat="1" ht="10.5">
      <c r="B278" s="45"/>
      <c r="C278" s="80"/>
      <c r="D278" s="80"/>
      <c r="E278" s="80"/>
      <c r="F278" s="80"/>
      <c r="G278" s="80"/>
    </row>
    <row r="279" spans="2:7" s="23" customFormat="1" ht="10.5">
      <c r="B279" s="45"/>
      <c r="C279" s="80"/>
      <c r="D279" s="80"/>
      <c r="E279" s="80"/>
      <c r="F279" s="80"/>
      <c r="G279" s="80"/>
    </row>
    <row r="280" spans="2:7" s="23" customFormat="1" ht="10.5">
      <c r="B280" s="45"/>
      <c r="C280" s="80"/>
      <c r="D280" s="80"/>
      <c r="E280" s="80"/>
      <c r="F280" s="80"/>
      <c r="G280" s="80"/>
    </row>
    <row r="281" spans="2:7" s="23" customFormat="1" ht="10.5">
      <c r="B281" s="45"/>
      <c r="C281" s="80"/>
      <c r="D281" s="80"/>
      <c r="E281" s="80"/>
      <c r="F281" s="80"/>
      <c r="G281" s="80"/>
    </row>
    <row r="282" spans="2:7" s="23" customFormat="1" ht="10.5">
      <c r="B282" s="45"/>
      <c r="C282" s="80"/>
      <c r="D282" s="80"/>
      <c r="E282" s="80"/>
      <c r="F282" s="80"/>
      <c r="G282" s="80"/>
    </row>
    <row r="283" spans="2:7" s="23" customFormat="1" ht="10.5">
      <c r="B283" s="45"/>
      <c r="C283" s="80"/>
      <c r="D283" s="80"/>
      <c r="E283" s="80"/>
      <c r="F283" s="80"/>
      <c r="G283" s="80"/>
    </row>
    <row r="284" spans="2:7" s="23" customFormat="1" ht="10.5">
      <c r="B284" s="45"/>
      <c r="C284" s="80"/>
      <c r="D284" s="80"/>
      <c r="E284" s="80"/>
      <c r="F284" s="80"/>
      <c r="G284" s="80"/>
    </row>
    <row r="285" spans="2:7" s="23" customFormat="1" ht="10.5">
      <c r="B285" s="45"/>
      <c r="C285" s="80"/>
      <c r="D285" s="80"/>
      <c r="E285" s="80"/>
      <c r="F285" s="80"/>
      <c r="G285" s="80"/>
    </row>
    <row r="286" spans="2:7" s="23" customFormat="1" ht="10.5">
      <c r="B286" s="45"/>
      <c r="C286" s="80"/>
      <c r="D286" s="80"/>
      <c r="E286" s="80"/>
      <c r="F286" s="80"/>
      <c r="G286" s="80"/>
    </row>
    <row r="287" spans="2:7" s="23" customFormat="1" ht="10.5">
      <c r="B287" s="45"/>
      <c r="C287" s="80"/>
      <c r="D287" s="80"/>
      <c r="E287" s="80"/>
      <c r="F287" s="80"/>
      <c r="G287" s="80"/>
    </row>
    <row r="288" spans="2:7" s="23" customFormat="1" ht="10.5">
      <c r="B288" s="45"/>
      <c r="C288" s="80"/>
      <c r="D288" s="80"/>
      <c r="E288" s="80"/>
      <c r="F288" s="80"/>
      <c r="G288" s="80"/>
    </row>
    <row r="289" spans="2:7" s="23" customFormat="1" ht="10.5">
      <c r="B289" s="45"/>
      <c r="C289" s="80"/>
      <c r="D289" s="80"/>
      <c r="E289" s="80"/>
      <c r="F289" s="80"/>
      <c r="G289" s="80"/>
    </row>
    <row r="290" spans="2:7" s="23" customFormat="1" ht="10.5">
      <c r="B290" s="45"/>
      <c r="C290" s="80"/>
      <c r="D290" s="80"/>
      <c r="E290" s="80"/>
      <c r="F290" s="80"/>
      <c r="G290" s="80"/>
    </row>
    <row r="291" spans="2:7" s="23" customFormat="1" ht="10.5">
      <c r="B291" s="45"/>
      <c r="C291" s="80"/>
      <c r="D291" s="80"/>
      <c r="E291" s="80"/>
      <c r="F291" s="80"/>
      <c r="G291" s="80"/>
    </row>
    <row r="292" spans="2:7" s="23" customFormat="1" ht="10.5">
      <c r="B292" s="45"/>
      <c r="C292" s="80"/>
      <c r="D292" s="80"/>
      <c r="E292" s="80"/>
      <c r="F292" s="80"/>
      <c r="G292" s="80"/>
    </row>
    <row r="293" spans="2:7" s="23" customFormat="1" ht="10.5">
      <c r="B293" s="45"/>
      <c r="C293" s="80"/>
      <c r="D293" s="80"/>
      <c r="E293" s="80"/>
      <c r="F293" s="80"/>
      <c r="G293" s="80"/>
    </row>
    <row r="294" spans="2:7" s="23" customFormat="1" ht="10.5">
      <c r="B294" s="45"/>
      <c r="C294" s="80"/>
      <c r="D294" s="80"/>
      <c r="E294" s="80"/>
      <c r="F294" s="80"/>
      <c r="G294" s="80"/>
    </row>
    <row r="295" spans="2:7" s="23" customFormat="1" ht="10.5">
      <c r="B295" s="45"/>
      <c r="C295" s="80"/>
      <c r="D295" s="80"/>
      <c r="E295" s="80"/>
      <c r="F295" s="80"/>
      <c r="G295" s="80"/>
    </row>
    <row r="296" spans="2:7" s="23" customFormat="1" ht="10.5">
      <c r="B296" s="45"/>
      <c r="C296" s="80"/>
      <c r="D296" s="80"/>
      <c r="E296" s="80"/>
      <c r="F296" s="80"/>
      <c r="G296" s="80"/>
    </row>
    <row r="297" spans="2:7" s="23" customFormat="1" ht="10.5">
      <c r="B297" s="45"/>
      <c r="C297" s="80"/>
      <c r="D297" s="80"/>
      <c r="E297" s="80"/>
      <c r="F297" s="80"/>
      <c r="G297" s="80"/>
    </row>
    <row r="298" spans="2:7" s="23" customFormat="1" ht="10.5">
      <c r="B298" s="45"/>
      <c r="C298" s="80"/>
      <c r="D298" s="80"/>
      <c r="E298" s="80"/>
      <c r="F298" s="80"/>
      <c r="G298" s="80"/>
    </row>
    <row r="299" spans="2:7" s="23" customFormat="1" ht="10.5">
      <c r="B299" s="45"/>
      <c r="C299" s="80"/>
      <c r="D299" s="80"/>
      <c r="E299" s="80"/>
      <c r="F299" s="80"/>
      <c r="G299" s="80"/>
    </row>
    <row r="300" spans="2:7" s="23" customFormat="1" ht="10.5">
      <c r="B300" s="45"/>
      <c r="C300" s="80"/>
      <c r="D300" s="80"/>
      <c r="E300" s="80"/>
      <c r="F300" s="80"/>
      <c r="G300" s="80"/>
    </row>
    <row r="301" spans="2:7" s="23" customFormat="1" ht="10.5">
      <c r="B301" s="45"/>
      <c r="C301" s="80"/>
      <c r="D301" s="80"/>
      <c r="E301" s="80"/>
      <c r="F301" s="80"/>
      <c r="G301" s="80"/>
    </row>
    <row r="302" spans="2:7" s="23" customFormat="1" ht="10.5">
      <c r="B302" s="45"/>
      <c r="C302" s="80"/>
      <c r="D302" s="80"/>
      <c r="E302" s="80"/>
      <c r="F302" s="80"/>
      <c r="G302" s="80"/>
    </row>
    <row r="303" spans="2:7" s="23" customFormat="1" ht="10.5">
      <c r="B303" s="45"/>
      <c r="C303" s="80"/>
      <c r="D303" s="80"/>
      <c r="E303" s="80"/>
      <c r="F303" s="80"/>
      <c r="G303" s="80"/>
    </row>
    <row r="304" spans="2:7" s="23" customFormat="1" ht="10.5">
      <c r="B304" s="45"/>
      <c r="C304" s="80"/>
      <c r="D304" s="80"/>
      <c r="E304" s="80"/>
      <c r="F304" s="80"/>
      <c r="G304" s="80"/>
    </row>
    <row r="305" spans="2:7" s="23" customFormat="1" ht="10.5">
      <c r="B305" s="45"/>
      <c r="C305" s="80"/>
      <c r="D305" s="80"/>
      <c r="E305" s="80"/>
      <c r="F305" s="80"/>
      <c r="G305" s="80"/>
    </row>
    <row r="306" spans="2:7" s="23" customFormat="1" ht="10.5">
      <c r="B306" s="45"/>
      <c r="C306" s="80"/>
      <c r="D306" s="80"/>
      <c r="E306" s="80"/>
      <c r="F306" s="80"/>
      <c r="G306" s="80"/>
    </row>
    <row r="307" spans="2:7" s="23" customFormat="1" ht="10.5">
      <c r="B307" s="45"/>
      <c r="C307" s="80"/>
      <c r="D307" s="80"/>
      <c r="E307" s="80"/>
      <c r="F307" s="80"/>
      <c r="G307" s="80"/>
    </row>
    <row r="308" spans="2:7" s="23" customFormat="1" ht="10.5">
      <c r="B308" s="45"/>
      <c r="C308" s="80"/>
      <c r="D308" s="80"/>
      <c r="E308" s="80"/>
      <c r="F308" s="80"/>
      <c r="G308" s="80"/>
    </row>
    <row r="309" spans="2:7" s="23" customFormat="1" ht="10.5">
      <c r="B309" s="45"/>
      <c r="C309" s="80"/>
      <c r="D309" s="80"/>
      <c r="E309" s="80"/>
      <c r="F309" s="80"/>
      <c r="G309" s="80"/>
    </row>
    <row r="310" spans="2:7" s="23" customFormat="1" ht="10.5">
      <c r="B310" s="45"/>
      <c r="C310" s="80"/>
      <c r="D310" s="80"/>
      <c r="E310" s="80"/>
      <c r="F310" s="80"/>
      <c r="G310" s="80"/>
    </row>
    <row r="311" spans="2:7" s="23" customFormat="1" ht="10.5">
      <c r="B311" s="45"/>
      <c r="C311" s="80"/>
      <c r="D311" s="80"/>
      <c r="E311" s="80"/>
      <c r="F311" s="80"/>
      <c r="G311" s="80"/>
    </row>
    <row r="312" spans="2:7" s="23" customFormat="1" ht="10.5">
      <c r="B312" s="45"/>
      <c r="C312" s="80"/>
      <c r="D312" s="80"/>
      <c r="E312" s="80"/>
      <c r="F312" s="80"/>
      <c r="G312" s="80"/>
    </row>
    <row r="313" spans="2:7" s="23" customFormat="1" ht="10.5">
      <c r="B313" s="45"/>
      <c r="C313" s="80"/>
      <c r="D313" s="80"/>
      <c r="E313" s="80"/>
      <c r="F313" s="80"/>
      <c r="G313" s="80"/>
    </row>
    <row r="314" spans="2:7" s="23" customFormat="1" ht="10.5">
      <c r="B314" s="45"/>
      <c r="C314" s="80"/>
      <c r="D314" s="80"/>
      <c r="E314" s="80"/>
      <c r="F314" s="80"/>
      <c r="G314" s="80"/>
    </row>
    <row r="315" spans="2:7" s="23" customFormat="1" ht="10.5">
      <c r="B315" s="45"/>
      <c r="C315" s="80"/>
      <c r="D315" s="80"/>
      <c r="E315" s="80"/>
      <c r="F315" s="80"/>
      <c r="G315" s="80"/>
    </row>
    <row r="316" spans="2:7" s="23" customFormat="1" ht="10.5">
      <c r="B316" s="45"/>
      <c r="C316" s="80"/>
      <c r="D316" s="80"/>
      <c r="E316" s="80"/>
      <c r="F316" s="80"/>
      <c r="G316" s="80"/>
    </row>
    <row r="317" spans="2:7" s="23" customFormat="1" ht="10.5">
      <c r="B317" s="45"/>
      <c r="C317" s="80"/>
      <c r="D317" s="80"/>
      <c r="E317" s="80"/>
      <c r="F317" s="80"/>
      <c r="G317" s="80"/>
    </row>
    <row r="318" spans="2:7" s="23" customFormat="1" ht="10.5">
      <c r="B318" s="45"/>
      <c r="C318" s="80"/>
      <c r="D318" s="80"/>
      <c r="E318" s="80"/>
      <c r="F318" s="80"/>
      <c r="G318" s="80"/>
    </row>
    <row r="319" spans="2:7" s="23" customFormat="1" ht="10.5">
      <c r="B319" s="45"/>
      <c r="C319" s="80"/>
      <c r="D319" s="80"/>
      <c r="E319" s="80"/>
      <c r="F319" s="80"/>
      <c r="G319" s="80"/>
    </row>
    <row r="320" spans="2:7" s="23" customFormat="1" ht="10.5">
      <c r="B320" s="45"/>
      <c r="C320" s="80"/>
      <c r="D320" s="80"/>
      <c r="E320" s="80"/>
      <c r="F320" s="80"/>
      <c r="G320" s="80"/>
    </row>
    <row r="321" spans="2:7" s="23" customFormat="1" ht="10.5">
      <c r="B321" s="45"/>
      <c r="C321" s="80"/>
      <c r="D321" s="80"/>
      <c r="E321" s="80"/>
      <c r="F321" s="80"/>
      <c r="G321" s="80"/>
    </row>
    <row r="322" spans="2:7" s="23" customFormat="1" ht="10.5">
      <c r="B322" s="45"/>
      <c r="C322" s="80"/>
      <c r="D322" s="80"/>
      <c r="E322" s="80"/>
      <c r="F322" s="80"/>
      <c r="G322" s="80"/>
    </row>
    <row r="323" spans="2:7" s="23" customFormat="1" ht="10.5">
      <c r="B323" s="45"/>
      <c r="C323" s="80"/>
      <c r="D323" s="80"/>
      <c r="E323" s="80"/>
      <c r="F323" s="80"/>
      <c r="G323" s="80"/>
    </row>
    <row r="324" spans="2:7" s="23" customFormat="1" ht="10.5">
      <c r="B324" s="45"/>
      <c r="C324" s="80"/>
      <c r="D324" s="80"/>
      <c r="E324" s="80"/>
      <c r="F324" s="80"/>
      <c r="G324" s="80"/>
    </row>
    <row r="325" spans="2:7" s="23" customFormat="1" ht="10.5">
      <c r="B325" s="45"/>
      <c r="C325" s="80"/>
      <c r="D325" s="80"/>
      <c r="E325" s="80"/>
      <c r="F325" s="80"/>
      <c r="G325" s="80"/>
    </row>
    <row r="326" spans="2:7" s="23" customFormat="1" ht="10.5">
      <c r="B326" s="45"/>
      <c r="C326" s="80"/>
      <c r="D326" s="80"/>
      <c r="E326" s="80"/>
      <c r="F326" s="80"/>
      <c r="G326" s="80"/>
    </row>
    <row r="327" spans="2:7" s="23" customFormat="1" ht="10.5">
      <c r="B327" s="45"/>
      <c r="C327" s="80"/>
      <c r="D327" s="80"/>
      <c r="E327" s="80"/>
      <c r="F327" s="80"/>
      <c r="G327" s="80"/>
    </row>
    <row r="328" spans="2:7" s="23" customFormat="1" ht="10.5">
      <c r="B328" s="45"/>
      <c r="C328" s="80"/>
      <c r="D328" s="80"/>
      <c r="E328" s="80"/>
      <c r="F328" s="80"/>
      <c r="G328" s="80"/>
    </row>
    <row r="329" spans="2:7" s="23" customFormat="1" ht="10.5">
      <c r="B329" s="45"/>
      <c r="C329" s="80"/>
      <c r="D329" s="80"/>
      <c r="E329" s="80"/>
      <c r="F329" s="80"/>
      <c r="G329" s="80"/>
    </row>
    <row r="330" spans="2:7" s="23" customFormat="1" ht="10.5">
      <c r="B330" s="45"/>
      <c r="C330" s="80"/>
      <c r="D330" s="80"/>
      <c r="E330" s="80"/>
      <c r="F330" s="80"/>
      <c r="G330" s="80"/>
    </row>
    <row r="331" spans="2:7" s="23" customFormat="1" ht="10.5">
      <c r="B331" s="45"/>
      <c r="C331" s="80"/>
      <c r="D331" s="80"/>
      <c r="E331" s="80"/>
      <c r="F331" s="80"/>
      <c r="G331" s="80"/>
    </row>
    <row r="332" spans="2:7" s="23" customFormat="1" ht="10.5">
      <c r="B332" s="45"/>
      <c r="C332" s="80"/>
      <c r="D332" s="80"/>
      <c r="E332" s="80"/>
      <c r="F332" s="80"/>
      <c r="G332" s="80"/>
    </row>
    <row r="333" spans="2:7" s="23" customFormat="1" ht="10.5">
      <c r="B333" s="45"/>
      <c r="C333" s="80"/>
      <c r="D333" s="80"/>
      <c r="E333" s="80"/>
      <c r="F333" s="80"/>
      <c r="G333" s="80"/>
    </row>
    <row r="334" spans="2:7" s="23" customFormat="1" ht="10.5">
      <c r="B334" s="45"/>
      <c r="C334" s="80"/>
      <c r="D334" s="80"/>
      <c r="E334" s="80"/>
      <c r="F334" s="80"/>
      <c r="G334" s="80"/>
    </row>
    <row r="335" spans="2:7" s="23" customFormat="1" ht="10.5">
      <c r="B335" s="45"/>
      <c r="C335" s="80"/>
      <c r="D335" s="80"/>
      <c r="E335" s="80"/>
      <c r="F335" s="80"/>
      <c r="G335" s="80"/>
    </row>
    <row r="336" spans="2:7" s="23" customFormat="1" ht="10.5">
      <c r="B336" s="45"/>
      <c r="C336" s="80"/>
      <c r="D336" s="80"/>
      <c r="E336" s="80"/>
      <c r="F336" s="80"/>
      <c r="G336" s="80"/>
    </row>
    <row r="337" spans="2:7" s="23" customFormat="1" ht="10.5">
      <c r="B337" s="45"/>
      <c r="C337" s="80"/>
      <c r="D337" s="80"/>
      <c r="E337" s="80"/>
      <c r="F337" s="80"/>
      <c r="G337" s="80"/>
    </row>
    <row r="338" spans="2:7" s="23" customFormat="1" ht="10.5">
      <c r="B338" s="45"/>
      <c r="C338" s="80"/>
      <c r="D338" s="80"/>
      <c r="E338" s="80"/>
      <c r="F338" s="80"/>
      <c r="G338" s="80"/>
    </row>
    <row r="339" spans="2:7" s="23" customFormat="1" ht="10.5">
      <c r="B339" s="45"/>
      <c r="C339" s="80"/>
      <c r="D339" s="80"/>
      <c r="E339" s="80"/>
      <c r="F339" s="80"/>
      <c r="G339" s="80"/>
    </row>
    <row r="340" spans="2:7" s="23" customFormat="1" ht="10.5">
      <c r="B340" s="45"/>
      <c r="C340" s="80"/>
      <c r="D340" s="80"/>
      <c r="E340" s="80"/>
      <c r="F340" s="80"/>
      <c r="G340" s="80"/>
    </row>
    <row r="341" spans="2:7" s="23" customFormat="1" ht="10.5">
      <c r="B341" s="45"/>
      <c r="C341" s="80"/>
      <c r="D341" s="80"/>
      <c r="E341" s="80"/>
      <c r="F341" s="80"/>
      <c r="G341" s="80"/>
    </row>
    <row r="342" spans="2:7" s="23" customFormat="1" ht="10.5">
      <c r="B342" s="45"/>
      <c r="C342" s="80"/>
      <c r="D342" s="80"/>
      <c r="E342" s="80"/>
      <c r="F342" s="80"/>
      <c r="G342" s="80"/>
    </row>
    <row r="343" spans="2:7" s="23" customFormat="1" ht="10.5">
      <c r="B343" s="45"/>
      <c r="C343" s="80"/>
      <c r="D343" s="80"/>
      <c r="E343" s="80"/>
      <c r="F343" s="80"/>
      <c r="G343" s="80"/>
    </row>
    <row r="344" spans="2:7" s="23" customFormat="1" ht="10.5">
      <c r="B344" s="45"/>
      <c r="C344" s="80"/>
      <c r="D344" s="80"/>
      <c r="E344" s="80"/>
      <c r="F344" s="80"/>
      <c r="G344" s="80"/>
    </row>
    <row r="345" spans="2:7" s="23" customFormat="1" ht="10.5">
      <c r="B345" s="45"/>
      <c r="C345" s="80"/>
      <c r="D345" s="80"/>
      <c r="E345" s="80"/>
      <c r="F345" s="80"/>
      <c r="G345" s="80"/>
    </row>
    <row r="346" spans="2:7" s="23" customFormat="1" ht="10.5">
      <c r="B346" s="45"/>
      <c r="C346" s="80"/>
      <c r="D346" s="80"/>
      <c r="E346" s="80"/>
      <c r="F346" s="80"/>
      <c r="G346" s="80"/>
    </row>
    <row r="347" spans="2:7" s="23" customFormat="1" ht="10.5">
      <c r="B347" s="45"/>
      <c r="C347" s="80"/>
      <c r="D347" s="80"/>
      <c r="E347" s="80"/>
      <c r="F347" s="80"/>
      <c r="G347" s="80"/>
    </row>
    <row r="348" spans="2:7" s="23" customFormat="1" ht="10.5">
      <c r="B348" s="45"/>
      <c r="C348" s="80"/>
      <c r="D348" s="80"/>
      <c r="E348" s="80"/>
      <c r="F348" s="80"/>
      <c r="G348" s="80"/>
    </row>
    <row r="349" spans="2:7" s="23" customFormat="1" ht="10.5">
      <c r="B349" s="45"/>
      <c r="C349" s="80"/>
      <c r="D349" s="80"/>
      <c r="E349" s="80"/>
      <c r="F349" s="80"/>
      <c r="G349" s="80"/>
    </row>
    <row r="350" spans="2:7" s="23" customFormat="1" ht="10.5">
      <c r="B350" s="45"/>
      <c r="C350" s="80"/>
      <c r="D350" s="80"/>
      <c r="E350" s="80"/>
      <c r="F350" s="80"/>
      <c r="G350" s="80"/>
    </row>
    <row r="351" spans="2:7" s="23" customFormat="1" ht="10.5">
      <c r="B351" s="45"/>
      <c r="C351" s="80"/>
      <c r="D351" s="80"/>
      <c r="E351" s="80"/>
      <c r="F351" s="80"/>
      <c r="G351" s="80"/>
    </row>
    <row r="352" spans="2:7" s="23" customFormat="1" ht="10.5">
      <c r="B352" s="45"/>
      <c r="C352" s="80"/>
      <c r="D352" s="80"/>
      <c r="E352" s="80"/>
      <c r="F352" s="80"/>
      <c r="G352" s="80"/>
    </row>
    <row r="353" spans="2:7" s="23" customFormat="1" ht="10.5">
      <c r="B353" s="45"/>
      <c r="C353" s="80"/>
      <c r="D353" s="80"/>
      <c r="E353" s="80"/>
      <c r="F353" s="80"/>
      <c r="G353" s="80"/>
    </row>
    <row r="354" spans="2:7" s="23" customFormat="1" ht="10.5">
      <c r="B354" s="45"/>
      <c r="C354" s="80"/>
      <c r="D354" s="80"/>
      <c r="E354" s="80"/>
      <c r="F354" s="80"/>
      <c r="G354" s="80"/>
    </row>
    <row r="355" spans="2:7" s="23" customFormat="1" ht="10.5">
      <c r="B355" s="45"/>
      <c r="C355" s="80"/>
      <c r="D355" s="80"/>
      <c r="E355" s="80"/>
      <c r="F355" s="80"/>
      <c r="G355" s="80"/>
    </row>
    <row r="356" spans="2:7" s="23" customFormat="1" ht="10.5">
      <c r="B356" s="45"/>
      <c r="C356" s="80"/>
      <c r="D356" s="80"/>
      <c r="E356" s="80"/>
      <c r="F356" s="80"/>
      <c r="G356" s="80"/>
    </row>
    <row r="357" spans="2:7" s="23" customFormat="1" ht="10.5">
      <c r="B357" s="45"/>
      <c r="C357" s="80"/>
      <c r="D357" s="80"/>
      <c r="E357" s="80"/>
      <c r="F357" s="80"/>
      <c r="G357" s="80"/>
    </row>
    <row r="358" spans="2:7" s="23" customFormat="1" ht="10.5">
      <c r="B358" s="45"/>
      <c r="C358" s="80"/>
      <c r="D358" s="80"/>
      <c r="E358" s="80"/>
      <c r="F358" s="80"/>
      <c r="G358" s="80"/>
    </row>
    <row r="359" spans="2:7" s="23" customFormat="1" ht="10.5">
      <c r="B359" s="45"/>
      <c r="C359" s="80"/>
      <c r="D359" s="80"/>
      <c r="E359" s="80"/>
      <c r="F359" s="80"/>
      <c r="G359" s="80"/>
    </row>
    <row r="360" spans="2:7" s="23" customFormat="1" ht="10.5">
      <c r="B360" s="45"/>
      <c r="C360" s="80"/>
      <c r="D360" s="80"/>
      <c r="E360" s="80"/>
      <c r="F360" s="80"/>
      <c r="G360" s="80"/>
    </row>
    <row r="361" spans="2:7" s="23" customFormat="1" ht="10.5">
      <c r="B361" s="45"/>
      <c r="C361" s="80"/>
      <c r="D361" s="80"/>
      <c r="E361" s="80"/>
      <c r="F361" s="80"/>
      <c r="G361" s="80"/>
    </row>
    <row r="362" spans="2:7" s="23" customFormat="1" ht="10.5">
      <c r="B362" s="45"/>
      <c r="C362" s="80"/>
      <c r="D362" s="80"/>
      <c r="E362" s="80"/>
      <c r="F362" s="80"/>
      <c r="G362" s="80"/>
    </row>
    <row r="363" spans="2:7" s="23" customFormat="1" ht="10.5">
      <c r="B363" s="45"/>
      <c r="C363" s="80"/>
      <c r="D363" s="80"/>
      <c r="E363" s="80"/>
      <c r="F363" s="80"/>
      <c r="G363" s="80"/>
    </row>
    <row r="364" spans="2:7" s="23" customFormat="1" ht="10.5">
      <c r="B364" s="45"/>
      <c r="C364" s="80"/>
      <c r="D364" s="80"/>
      <c r="E364" s="80"/>
      <c r="F364" s="80"/>
      <c r="G364" s="80"/>
    </row>
    <row r="365" spans="2:7" s="23" customFormat="1" ht="10.5">
      <c r="B365" s="45"/>
      <c r="C365" s="80"/>
      <c r="D365" s="80"/>
      <c r="E365" s="80"/>
      <c r="F365" s="80"/>
      <c r="G365" s="80"/>
    </row>
    <row r="366" spans="2:7" s="23" customFormat="1" ht="10.5">
      <c r="B366" s="45"/>
      <c r="C366" s="80"/>
      <c r="D366" s="80"/>
      <c r="E366" s="80"/>
      <c r="F366" s="80"/>
      <c r="G366" s="80"/>
    </row>
    <row r="367" spans="2:7" s="23" customFormat="1" ht="10.5">
      <c r="B367" s="45"/>
      <c r="C367" s="80"/>
      <c r="D367" s="80"/>
      <c r="E367" s="80"/>
      <c r="F367" s="80"/>
      <c r="G367" s="80"/>
    </row>
    <row r="368" spans="2:7" s="23" customFormat="1" ht="10.5">
      <c r="B368" s="45"/>
      <c r="C368" s="80"/>
      <c r="D368" s="80"/>
      <c r="E368" s="80"/>
      <c r="F368" s="80"/>
      <c r="G368" s="80"/>
    </row>
    <row r="369" spans="2:7" s="23" customFormat="1" ht="10.5">
      <c r="B369" s="45"/>
      <c r="C369" s="80"/>
      <c r="D369" s="80"/>
      <c r="E369" s="80"/>
      <c r="F369" s="80"/>
      <c r="G369" s="80"/>
    </row>
    <row r="370" spans="2:7" s="23" customFormat="1" ht="10.5">
      <c r="B370" s="45"/>
      <c r="C370" s="80"/>
      <c r="D370" s="80"/>
      <c r="E370" s="80"/>
      <c r="F370" s="80"/>
      <c r="G370" s="80"/>
    </row>
    <row r="371" spans="2:7" s="23" customFormat="1" ht="10.5">
      <c r="B371" s="45"/>
      <c r="C371" s="80"/>
      <c r="D371" s="80"/>
      <c r="E371" s="80"/>
      <c r="F371" s="80"/>
      <c r="G371" s="80"/>
    </row>
    <row r="372" spans="2:7" s="23" customFormat="1" ht="10.5">
      <c r="B372" s="45"/>
      <c r="C372" s="80"/>
      <c r="D372" s="80"/>
      <c r="E372" s="80"/>
      <c r="F372" s="80"/>
      <c r="G372" s="80"/>
    </row>
    <row r="373" spans="2:7" s="23" customFormat="1" ht="10.5">
      <c r="B373" s="45"/>
      <c r="C373" s="80"/>
      <c r="D373" s="80"/>
      <c r="E373" s="80"/>
      <c r="F373" s="80"/>
      <c r="G373" s="80"/>
    </row>
    <row r="374" spans="2:7" s="23" customFormat="1" ht="10.5">
      <c r="B374" s="45"/>
      <c r="C374" s="80"/>
      <c r="D374" s="80"/>
      <c r="E374" s="80"/>
      <c r="F374" s="80"/>
      <c r="G374" s="80"/>
    </row>
    <row r="375" spans="2:7" s="23" customFormat="1" ht="10.5">
      <c r="B375" s="45"/>
      <c r="C375" s="80"/>
      <c r="D375" s="80"/>
      <c r="E375" s="80"/>
      <c r="F375" s="80"/>
      <c r="G375" s="80"/>
    </row>
    <row r="376" spans="2:7" s="23" customFormat="1" ht="10.5">
      <c r="B376" s="45"/>
      <c r="C376" s="80"/>
      <c r="D376" s="80"/>
      <c r="E376" s="80"/>
      <c r="F376" s="80"/>
      <c r="G376" s="80"/>
    </row>
    <row r="377" spans="2:7" s="23" customFormat="1" ht="10.5">
      <c r="B377" s="45"/>
      <c r="C377" s="80"/>
      <c r="D377" s="80"/>
      <c r="E377" s="80"/>
      <c r="F377" s="80"/>
      <c r="G377" s="80"/>
    </row>
    <row r="378" spans="2:7" s="23" customFormat="1" ht="10.5">
      <c r="B378" s="45"/>
      <c r="C378" s="80"/>
      <c r="D378" s="80"/>
      <c r="E378" s="80"/>
      <c r="F378" s="80"/>
      <c r="G378" s="80"/>
    </row>
    <row r="379" spans="2:7" s="23" customFormat="1" ht="10.5">
      <c r="B379" s="45"/>
      <c r="C379" s="80"/>
      <c r="D379" s="80"/>
      <c r="E379" s="80"/>
      <c r="F379" s="80"/>
      <c r="G379" s="80"/>
    </row>
    <row r="380" spans="2:7" s="23" customFormat="1" ht="10.5">
      <c r="B380" s="45"/>
      <c r="C380" s="80"/>
      <c r="D380" s="80"/>
      <c r="E380" s="80"/>
      <c r="F380" s="80"/>
      <c r="G380" s="80"/>
    </row>
    <row r="381" spans="2:7" s="23" customFormat="1" ht="10.5">
      <c r="B381" s="45"/>
      <c r="C381" s="80"/>
      <c r="D381" s="80"/>
      <c r="E381" s="80"/>
      <c r="F381" s="80"/>
      <c r="G381" s="80"/>
    </row>
    <row r="382" spans="2:7" s="23" customFormat="1" ht="10.5">
      <c r="B382" s="45"/>
      <c r="C382" s="80"/>
      <c r="D382" s="80"/>
      <c r="E382" s="80"/>
      <c r="F382" s="80"/>
      <c r="G382" s="80"/>
    </row>
    <row r="383" spans="2:7" s="23" customFormat="1" ht="10.5">
      <c r="B383" s="45"/>
      <c r="C383" s="80"/>
      <c r="D383" s="80"/>
      <c r="E383" s="80"/>
      <c r="F383" s="80"/>
      <c r="G383" s="80"/>
    </row>
    <row r="384" spans="2:7" s="23" customFormat="1" ht="10.5">
      <c r="B384" s="45"/>
      <c r="C384" s="80"/>
      <c r="D384" s="80"/>
      <c r="E384" s="80"/>
      <c r="F384" s="80"/>
      <c r="G384" s="80"/>
    </row>
    <row r="385" spans="2:7" s="23" customFormat="1" ht="10.5">
      <c r="B385" s="45"/>
      <c r="C385" s="80"/>
      <c r="D385" s="80"/>
      <c r="E385" s="80"/>
      <c r="F385" s="80"/>
      <c r="G385" s="80"/>
    </row>
    <row r="386" spans="2:7" s="23" customFormat="1" ht="10.5">
      <c r="B386" s="45"/>
      <c r="C386" s="80"/>
      <c r="D386" s="80"/>
      <c r="E386" s="80"/>
      <c r="F386" s="80"/>
      <c r="G386" s="80"/>
    </row>
    <row r="387" spans="2:7" s="23" customFormat="1" ht="10.5">
      <c r="B387" s="45"/>
      <c r="C387" s="80"/>
      <c r="D387" s="80"/>
      <c r="E387" s="80"/>
      <c r="F387" s="80"/>
      <c r="G387" s="80"/>
    </row>
    <row r="388" spans="2:7" s="23" customFormat="1" ht="10.5">
      <c r="B388" s="45"/>
      <c r="C388" s="80"/>
      <c r="D388" s="80"/>
      <c r="E388" s="80"/>
      <c r="F388" s="80"/>
      <c r="G388" s="80"/>
    </row>
    <row r="389" spans="2:7" s="23" customFormat="1" ht="10.5">
      <c r="B389" s="45"/>
      <c r="C389" s="80"/>
      <c r="D389" s="80"/>
      <c r="E389" s="80"/>
      <c r="F389" s="80"/>
      <c r="G389" s="80"/>
    </row>
    <row r="390" spans="2:7" s="23" customFormat="1" ht="10.5">
      <c r="B390" s="45"/>
      <c r="C390" s="80"/>
      <c r="D390" s="80"/>
      <c r="E390" s="80"/>
      <c r="F390" s="80"/>
      <c r="G390" s="80"/>
    </row>
    <row r="391" spans="2:7" s="23" customFormat="1" ht="10.5">
      <c r="B391" s="45"/>
      <c r="C391" s="80"/>
      <c r="D391" s="80"/>
      <c r="E391" s="80"/>
      <c r="F391" s="80"/>
      <c r="G391" s="80"/>
    </row>
    <row r="392" spans="2:7" s="23" customFormat="1" ht="10.5">
      <c r="B392" s="45"/>
      <c r="C392" s="80"/>
      <c r="D392" s="80"/>
      <c r="E392" s="80"/>
      <c r="F392" s="80"/>
      <c r="G392" s="80"/>
    </row>
    <row r="393" spans="2:7" s="23" customFormat="1" ht="10.5">
      <c r="B393" s="45"/>
      <c r="C393" s="80"/>
      <c r="D393" s="80"/>
      <c r="E393" s="80"/>
      <c r="F393" s="80"/>
      <c r="G393" s="80"/>
    </row>
    <row r="394" spans="2:7" s="23" customFormat="1" ht="10.5">
      <c r="B394" s="45"/>
      <c r="C394" s="80"/>
      <c r="D394" s="80"/>
      <c r="E394" s="80"/>
      <c r="F394" s="80"/>
      <c r="G394" s="80"/>
    </row>
    <row r="395" spans="2:7" s="23" customFormat="1" ht="10.5">
      <c r="B395" s="45"/>
      <c r="C395" s="80"/>
      <c r="D395" s="80"/>
      <c r="E395" s="80"/>
      <c r="F395" s="80"/>
      <c r="G395" s="80"/>
    </row>
    <row r="396" spans="2:7" s="23" customFormat="1" ht="10.5">
      <c r="B396" s="45"/>
      <c r="C396" s="80"/>
      <c r="D396" s="80"/>
      <c r="E396" s="80"/>
      <c r="F396" s="80"/>
      <c r="G396" s="80"/>
    </row>
    <row r="397" spans="2:7" s="23" customFormat="1" ht="10.5">
      <c r="B397" s="45"/>
      <c r="C397" s="80"/>
      <c r="D397" s="80"/>
      <c r="E397" s="80"/>
      <c r="F397" s="80"/>
      <c r="G397" s="80"/>
    </row>
    <row r="398" spans="2:7" s="23" customFormat="1" ht="10.5">
      <c r="B398" s="45"/>
      <c r="C398" s="80"/>
      <c r="D398" s="80"/>
      <c r="E398" s="80"/>
      <c r="F398" s="80"/>
      <c r="G398" s="80"/>
    </row>
    <row r="399" spans="2:7" s="23" customFormat="1" ht="10.5">
      <c r="B399" s="45"/>
      <c r="C399" s="80"/>
      <c r="D399" s="80"/>
      <c r="E399" s="80"/>
      <c r="F399" s="80"/>
      <c r="G399" s="80"/>
    </row>
    <row r="400" spans="2:7" s="23" customFormat="1" ht="10.5">
      <c r="B400" s="45"/>
      <c r="C400" s="80"/>
      <c r="D400" s="80"/>
      <c r="E400" s="80"/>
      <c r="F400" s="80"/>
      <c r="G400" s="80"/>
    </row>
    <row r="401" spans="2:7" s="23" customFormat="1" ht="10.5">
      <c r="B401" s="45"/>
      <c r="C401" s="80"/>
      <c r="D401" s="80"/>
      <c r="E401" s="80"/>
      <c r="F401" s="80"/>
      <c r="G401" s="80"/>
    </row>
    <row r="402" spans="2:7" s="23" customFormat="1" ht="10.5">
      <c r="B402" s="45"/>
      <c r="C402" s="80"/>
      <c r="D402" s="80"/>
      <c r="E402" s="80"/>
      <c r="F402" s="80"/>
      <c r="G402" s="80"/>
    </row>
    <row r="403" spans="2:7" s="23" customFormat="1" ht="10.5">
      <c r="B403" s="45"/>
      <c r="C403" s="80"/>
      <c r="D403" s="80"/>
      <c r="E403" s="80"/>
      <c r="F403" s="80"/>
      <c r="G403" s="80"/>
    </row>
    <row r="404" spans="2:7" s="23" customFormat="1" ht="10.5">
      <c r="B404" s="45"/>
      <c r="C404" s="80"/>
      <c r="D404" s="80"/>
      <c r="E404" s="80"/>
      <c r="F404" s="80"/>
      <c r="G404" s="80"/>
    </row>
    <row r="405" spans="2:7" s="23" customFormat="1" ht="10.5">
      <c r="B405" s="45"/>
      <c r="C405" s="80"/>
      <c r="D405" s="80"/>
      <c r="E405" s="80"/>
      <c r="F405" s="80"/>
      <c r="G405" s="80"/>
    </row>
    <row r="406" spans="2:7" s="23" customFormat="1" ht="10.5">
      <c r="B406" s="45"/>
      <c r="C406" s="80"/>
      <c r="D406" s="80"/>
      <c r="E406" s="80"/>
      <c r="F406" s="80"/>
      <c r="G406" s="80"/>
    </row>
    <row r="407" spans="2:7" s="23" customFormat="1" ht="10.5">
      <c r="B407" s="45"/>
      <c r="C407" s="80"/>
      <c r="D407" s="80"/>
      <c r="E407" s="80"/>
      <c r="F407" s="80"/>
      <c r="G407" s="80"/>
    </row>
    <row r="408" spans="2:7" s="23" customFormat="1" ht="10.5">
      <c r="B408" s="45"/>
      <c r="C408" s="80"/>
      <c r="D408" s="80"/>
      <c r="E408" s="80"/>
      <c r="F408" s="80"/>
      <c r="G408" s="80"/>
    </row>
    <row r="409" spans="2:7" s="23" customFormat="1" ht="10.5">
      <c r="B409" s="45"/>
      <c r="C409" s="80"/>
      <c r="D409" s="80"/>
      <c r="E409" s="80"/>
      <c r="F409" s="80"/>
      <c r="G409" s="80"/>
    </row>
    <row r="410" spans="2:7" s="23" customFormat="1" ht="10.5">
      <c r="B410" s="45"/>
      <c r="C410" s="80"/>
      <c r="D410" s="80"/>
      <c r="E410" s="80"/>
      <c r="F410" s="80"/>
      <c r="G410" s="80"/>
    </row>
    <row r="411" spans="2:7" s="23" customFormat="1" ht="10.5">
      <c r="B411" s="45"/>
      <c r="C411" s="80"/>
      <c r="D411" s="80"/>
      <c r="E411" s="80"/>
      <c r="F411" s="80"/>
      <c r="G411" s="80"/>
    </row>
    <row r="412" spans="2:7" s="23" customFormat="1" ht="10.5">
      <c r="B412" s="45"/>
      <c r="C412" s="80"/>
      <c r="D412" s="80"/>
      <c r="E412" s="80"/>
      <c r="F412" s="80"/>
      <c r="G412" s="80"/>
    </row>
    <row r="413" spans="2:7" s="23" customFormat="1" ht="10.5">
      <c r="B413" s="45"/>
      <c r="C413" s="80"/>
      <c r="D413" s="80"/>
      <c r="E413" s="80"/>
      <c r="F413" s="80"/>
      <c r="G413" s="80"/>
    </row>
    <row r="414" spans="2:7" s="23" customFormat="1" ht="10.5">
      <c r="B414" s="45"/>
      <c r="C414" s="80"/>
      <c r="D414" s="80"/>
      <c r="E414" s="80"/>
      <c r="F414" s="80"/>
      <c r="G414" s="80"/>
    </row>
    <row r="415" spans="2:7" s="23" customFormat="1" ht="10.5">
      <c r="B415" s="45"/>
      <c r="C415" s="80"/>
      <c r="D415" s="80"/>
      <c r="E415" s="80"/>
      <c r="F415" s="80"/>
      <c r="G415" s="80"/>
    </row>
    <row r="416" spans="2:7" s="23" customFormat="1" ht="10.5">
      <c r="B416" s="45"/>
      <c r="C416" s="80"/>
      <c r="D416" s="80"/>
      <c r="E416" s="80"/>
      <c r="F416" s="80"/>
      <c r="G416" s="80"/>
    </row>
    <row r="417" spans="2:7" s="23" customFormat="1" ht="10.5">
      <c r="B417" s="45"/>
      <c r="C417" s="80"/>
      <c r="D417" s="80"/>
      <c r="E417" s="80"/>
      <c r="F417" s="80"/>
      <c r="G417" s="80"/>
    </row>
    <row r="418" spans="2:7" s="23" customFormat="1" ht="10.5">
      <c r="B418" s="45"/>
      <c r="C418" s="80"/>
      <c r="D418" s="80"/>
      <c r="E418" s="80"/>
      <c r="F418" s="80"/>
      <c r="G418" s="80"/>
    </row>
    <row r="419" spans="2:7" s="23" customFormat="1" ht="10.5">
      <c r="B419" s="45"/>
      <c r="C419" s="80"/>
      <c r="D419" s="80"/>
      <c r="E419" s="80"/>
      <c r="F419" s="80"/>
      <c r="G419" s="80"/>
    </row>
    <row r="420" spans="2:7" s="23" customFormat="1" ht="10.5">
      <c r="B420" s="45"/>
      <c r="C420" s="80"/>
      <c r="D420" s="80"/>
      <c r="E420" s="80"/>
      <c r="F420" s="80"/>
      <c r="G420" s="80"/>
    </row>
    <row r="421" spans="2:7" s="23" customFormat="1" ht="10.5">
      <c r="B421" s="45"/>
      <c r="C421" s="80"/>
      <c r="D421" s="80"/>
      <c r="E421" s="80"/>
      <c r="F421" s="80"/>
      <c r="G421" s="80"/>
    </row>
    <row r="422" spans="2:7" s="23" customFormat="1" ht="10.5">
      <c r="B422" s="45"/>
      <c r="C422" s="80"/>
      <c r="D422" s="80"/>
      <c r="E422" s="80"/>
      <c r="F422" s="80"/>
      <c r="G422" s="80"/>
    </row>
    <row r="423" spans="2:7" s="23" customFormat="1" ht="10.5">
      <c r="B423" s="45"/>
      <c r="C423" s="80"/>
      <c r="D423" s="80"/>
      <c r="E423" s="80"/>
      <c r="F423" s="80"/>
      <c r="G423" s="80"/>
    </row>
    <row r="424" spans="2:7" s="23" customFormat="1" ht="10.5">
      <c r="B424" s="45"/>
      <c r="C424" s="80"/>
      <c r="D424" s="80"/>
      <c r="E424" s="80"/>
      <c r="F424" s="80"/>
      <c r="G424" s="80"/>
    </row>
    <row r="425" spans="2:7" s="23" customFormat="1" ht="10.5">
      <c r="B425" s="45"/>
      <c r="C425" s="80"/>
      <c r="D425" s="80"/>
      <c r="E425" s="80"/>
      <c r="F425" s="80"/>
      <c r="G425" s="80"/>
    </row>
    <row r="426" spans="2:7" s="23" customFormat="1" ht="10.5">
      <c r="B426" s="45"/>
      <c r="C426" s="80"/>
      <c r="D426" s="80"/>
      <c r="E426" s="80"/>
      <c r="F426" s="80"/>
      <c r="G426" s="80"/>
    </row>
    <row r="427" spans="2:7" s="23" customFormat="1" ht="10.5">
      <c r="B427" s="45"/>
      <c r="C427" s="80"/>
      <c r="D427" s="80"/>
      <c r="E427" s="80"/>
      <c r="F427" s="80"/>
      <c r="G427" s="80"/>
    </row>
    <row r="428" spans="2:7" s="23" customFormat="1" ht="10.5">
      <c r="B428" s="45"/>
      <c r="C428" s="80"/>
      <c r="D428" s="80"/>
      <c r="E428" s="80"/>
      <c r="F428" s="80"/>
      <c r="G428" s="80"/>
    </row>
    <row r="429" spans="2:7" s="23" customFormat="1" ht="10.5">
      <c r="B429" s="45"/>
      <c r="C429" s="80"/>
      <c r="D429" s="80"/>
      <c r="E429" s="80"/>
      <c r="F429" s="80"/>
      <c r="G429" s="80"/>
    </row>
    <row r="430" spans="2:7" s="23" customFormat="1" ht="10.5">
      <c r="B430" s="45"/>
      <c r="C430" s="80"/>
      <c r="D430" s="80"/>
      <c r="E430" s="80"/>
      <c r="F430" s="80"/>
      <c r="G430" s="80"/>
    </row>
    <row r="431" spans="2:7" s="23" customFormat="1" ht="10.5">
      <c r="B431" s="45"/>
      <c r="C431" s="80"/>
      <c r="D431" s="80"/>
      <c r="E431" s="80"/>
      <c r="F431" s="80"/>
      <c r="G431" s="80"/>
    </row>
    <row r="432" spans="2:7" s="23" customFormat="1" ht="10.5">
      <c r="B432" s="45"/>
      <c r="C432" s="80"/>
      <c r="D432" s="80"/>
      <c r="E432" s="80"/>
      <c r="F432" s="80"/>
      <c r="G432" s="80"/>
    </row>
    <row r="433" spans="2:7" s="23" customFormat="1" ht="10.5">
      <c r="B433" s="45"/>
      <c r="C433" s="80"/>
      <c r="D433" s="80"/>
      <c r="E433" s="80"/>
      <c r="F433" s="80"/>
      <c r="G433" s="80"/>
    </row>
    <row r="434" spans="2:7" s="23" customFormat="1" ht="10.5">
      <c r="B434" s="45"/>
      <c r="C434" s="80"/>
      <c r="D434" s="80"/>
      <c r="E434" s="80"/>
      <c r="F434" s="80"/>
      <c r="G434" s="80"/>
    </row>
    <row r="435" spans="2:7" s="23" customFormat="1" ht="10.5">
      <c r="B435" s="45"/>
      <c r="C435" s="80"/>
      <c r="D435" s="80"/>
      <c r="E435" s="80"/>
      <c r="F435" s="80"/>
      <c r="G435" s="80"/>
    </row>
    <row r="436" spans="2:7" s="23" customFormat="1" ht="10.5">
      <c r="B436" s="45"/>
      <c r="C436" s="80"/>
      <c r="D436" s="80"/>
      <c r="E436" s="80"/>
      <c r="F436" s="80"/>
      <c r="G436" s="80"/>
    </row>
    <row r="437" spans="2:7" s="23" customFormat="1" ht="10.5">
      <c r="B437" s="45"/>
      <c r="C437" s="80"/>
      <c r="D437" s="80"/>
      <c r="E437" s="80"/>
      <c r="F437" s="80"/>
      <c r="G437" s="80"/>
    </row>
    <row r="438" spans="2:7" s="23" customFormat="1" ht="10.5">
      <c r="B438" s="45"/>
      <c r="C438" s="80"/>
      <c r="D438" s="80"/>
      <c r="E438" s="80"/>
      <c r="F438" s="80"/>
      <c r="G438" s="80"/>
    </row>
    <row r="439" spans="2:7" s="23" customFormat="1" ht="10.5">
      <c r="B439" s="45"/>
      <c r="C439" s="80"/>
      <c r="D439" s="80"/>
      <c r="E439" s="80"/>
      <c r="F439" s="80"/>
      <c r="G439" s="80"/>
    </row>
    <row r="440" spans="2:7" s="23" customFormat="1" ht="10.5">
      <c r="B440" s="45"/>
      <c r="C440" s="80"/>
      <c r="D440" s="80"/>
      <c r="E440" s="80"/>
      <c r="F440" s="80"/>
      <c r="G440" s="80"/>
    </row>
    <row r="441" spans="2:7" s="23" customFormat="1" ht="10.5">
      <c r="B441" s="45"/>
      <c r="C441" s="80"/>
      <c r="D441" s="80"/>
      <c r="E441" s="80"/>
      <c r="F441" s="80"/>
      <c r="G441" s="80"/>
    </row>
    <row r="442" spans="2:7" s="23" customFormat="1" ht="10.5">
      <c r="B442" s="45"/>
      <c r="C442" s="80"/>
      <c r="D442" s="80"/>
      <c r="E442" s="80"/>
      <c r="F442" s="80"/>
      <c r="G442" s="80"/>
    </row>
    <row r="443" spans="2:7" s="23" customFormat="1" ht="10.5">
      <c r="B443" s="45"/>
      <c r="C443" s="80"/>
      <c r="D443" s="80"/>
      <c r="E443" s="80"/>
      <c r="F443" s="80"/>
      <c r="G443" s="80"/>
    </row>
    <row r="444" spans="2:7" s="23" customFormat="1" ht="10.5">
      <c r="B444" s="45"/>
      <c r="C444" s="80"/>
      <c r="D444" s="80"/>
      <c r="E444" s="80"/>
      <c r="F444" s="80"/>
      <c r="G444" s="80"/>
    </row>
    <row r="445" spans="2:7" s="23" customFormat="1" ht="10.5">
      <c r="B445" s="45"/>
      <c r="C445" s="80"/>
      <c r="D445" s="80"/>
      <c r="E445" s="80"/>
      <c r="F445" s="80"/>
      <c r="G445" s="80"/>
    </row>
    <row r="446" spans="2:7" s="23" customFormat="1" ht="10.5">
      <c r="B446" s="45"/>
      <c r="C446" s="80"/>
      <c r="D446" s="80"/>
      <c r="E446" s="80"/>
      <c r="F446" s="80"/>
      <c r="G446" s="80"/>
    </row>
    <row r="447" spans="2:7" s="23" customFormat="1" ht="10.5">
      <c r="B447" s="45"/>
      <c r="C447" s="80"/>
      <c r="D447" s="80"/>
      <c r="E447" s="80"/>
      <c r="F447" s="80"/>
      <c r="G447" s="80"/>
    </row>
    <row r="448" spans="2:7" s="23" customFormat="1" ht="10.5">
      <c r="B448" s="45"/>
      <c r="C448" s="80"/>
      <c r="D448" s="80"/>
      <c r="E448" s="80"/>
      <c r="F448" s="80"/>
      <c r="G448" s="80"/>
    </row>
    <row r="449" spans="2:7" s="23" customFormat="1" ht="10.5">
      <c r="B449" s="45"/>
      <c r="C449" s="80"/>
      <c r="D449" s="80"/>
      <c r="E449" s="80"/>
      <c r="F449" s="80"/>
      <c r="G449" s="80"/>
    </row>
    <row r="450" spans="2:7" s="23" customFormat="1" ht="10.5">
      <c r="B450" s="45"/>
      <c r="C450" s="80"/>
      <c r="D450" s="80"/>
      <c r="E450" s="80"/>
      <c r="F450" s="80"/>
      <c r="G450" s="80"/>
    </row>
    <row r="451" spans="2:7" s="23" customFormat="1" ht="10.5">
      <c r="B451" s="45"/>
      <c r="C451" s="80"/>
      <c r="D451" s="80"/>
      <c r="E451" s="80"/>
      <c r="F451" s="80"/>
      <c r="G451" s="80"/>
    </row>
    <row r="452" spans="2:7" s="23" customFormat="1" ht="10.5">
      <c r="B452" s="45"/>
      <c r="C452" s="80"/>
      <c r="D452" s="80"/>
      <c r="E452" s="80"/>
      <c r="F452" s="80"/>
      <c r="G452" s="80"/>
    </row>
    <row r="453" spans="2:7" s="23" customFormat="1" ht="10.5">
      <c r="B453" s="45"/>
      <c r="C453" s="80"/>
      <c r="D453" s="80"/>
      <c r="E453" s="80"/>
      <c r="F453" s="80"/>
      <c r="G453" s="80"/>
    </row>
    <row r="454" spans="2:7" s="23" customFormat="1" ht="10.5">
      <c r="B454" s="45"/>
      <c r="C454" s="80"/>
      <c r="D454" s="80"/>
      <c r="E454" s="80"/>
      <c r="F454" s="80"/>
      <c r="G454" s="80"/>
    </row>
    <row r="455" spans="2:7" s="23" customFormat="1" ht="10.5">
      <c r="B455" s="45"/>
      <c r="C455" s="80"/>
      <c r="D455" s="80"/>
      <c r="E455" s="80"/>
      <c r="F455" s="80"/>
      <c r="G455" s="80"/>
    </row>
    <row r="456" spans="2:7" s="23" customFormat="1" ht="10.5">
      <c r="B456" s="45"/>
      <c r="C456" s="80"/>
      <c r="D456" s="80"/>
      <c r="E456" s="80"/>
      <c r="F456" s="80"/>
      <c r="G456" s="80"/>
    </row>
    <row r="457" spans="2:7" s="23" customFormat="1" ht="10.5">
      <c r="B457" s="45"/>
      <c r="C457" s="80"/>
      <c r="D457" s="80"/>
      <c r="E457" s="80"/>
      <c r="F457" s="80"/>
      <c r="G457" s="80"/>
    </row>
    <row r="458" spans="2:7" s="23" customFormat="1" ht="10.5">
      <c r="B458" s="45"/>
      <c r="C458" s="80"/>
      <c r="D458" s="80"/>
      <c r="E458" s="80"/>
      <c r="F458" s="80"/>
      <c r="G458" s="80"/>
    </row>
    <row r="459" spans="2:7" s="23" customFormat="1" ht="10.5">
      <c r="B459" s="45"/>
      <c r="C459" s="80"/>
      <c r="D459" s="80"/>
      <c r="E459" s="80"/>
      <c r="F459" s="80"/>
      <c r="G459" s="80"/>
    </row>
    <row r="460" spans="2:7" s="23" customFormat="1" ht="10.5">
      <c r="B460" s="45"/>
      <c r="C460" s="80"/>
      <c r="D460" s="80"/>
      <c r="E460" s="80"/>
      <c r="F460" s="80"/>
      <c r="G460" s="80"/>
    </row>
    <row r="461" spans="2:7" s="23" customFormat="1" ht="10.5">
      <c r="B461" s="45"/>
      <c r="C461" s="80"/>
      <c r="D461" s="80"/>
      <c r="E461" s="80"/>
      <c r="F461" s="80"/>
      <c r="G461" s="80"/>
    </row>
    <row r="462" spans="2:7" s="23" customFormat="1" ht="10.5">
      <c r="B462" s="45"/>
      <c r="C462" s="80"/>
      <c r="D462" s="80"/>
      <c r="E462" s="80"/>
      <c r="F462" s="80"/>
      <c r="G462" s="80"/>
    </row>
    <row r="463" spans="2:7" s="23" customFormat="1" ht="10.5">
      <c r="B463" s="45"/>
      <c r="C463" s="80"/>
      <c r="D463" s="80"/>
      <c r="E463" s="80"/>
      <c r="F463" s="80"/>
      <c r="G463" s="80"/>
    </row>
    <row r="464" spans="2:7" s="23" customFormat="1" ht="10.5">
      <c r="B464" s="45"/>
      <c r="C464" s="80"/>
      <c r="D464" s="80"/>
      <c r="E464" s="80"/>
      <c r="F464" s="80"/>
      <c r="G464" s="80"/>
    </row>
    <row r="465" spans="2:7" s="23" customFormat="1" ht="10.5">
      <c r="B465" s="45"/>
      <c r="C465" s="80"/>
      <c r="D465" s="80"/>
      <c r="E465" s="80"/>
      <c r="F465" s="80"/>
      <c r="G465" s="80"/>
    </row>
    <row r="466" spans="2:7" s="23" customFormat="1" ht="10.5">
      <c r="B466" s="45"/>
      <c r="C466" s="80"/>
      <c r="D466" s="80"/>
      <c r="E466" s="80"/>
      <c r="F466" s="80"/>
      <c r="G466" s="80"/>
    </row>
    <row r="467" spans="2:7" s="23" customFormat="1" ht="10.5">
      <c r="B467" s="45"/>
      <c r="C467" s="80"/>
      <c r="D467" s="80"/>
      <c r="E467" s="80"/>
      <c r="F467" s="80"/>
      <c r="G467" s="80"/>
    </row>
    <row r="468" spans="2:7" s="23" customFormat="1" ht="10.5">
      <c r="B468" s="45"/>
      <c r="C468" s="80"/>
      <c r="D468" s="80"/>
      <c r="E468" s="80"/>
      <c r="F468" s="80"/>
      <c r="G468" s="80"/>
    </row>
    <row r="469" spans="2:7" s="23" customFormat="1" ht="10.5">
      <c r="B469" s="45"/>
      <c r="C469" s="80"/>
      <c r="D469" s="80"/>
      <c r="E469" s="80"/>
      <c r="F469" s="80"/>
      <c r="G469" s="80"/>
    </row>
    <row r="470" spans="2:7" s="23" customFormat="1" ht="10.5">
      <c r="B470" s="45"/>
      <c r="C470" s="80"/>
      <c r="D470" s="80"/>
      <c r="E470" s="80"/>
      <c r="F470" s="80"/>
      <c r="G470" s="80"/>
    </row>
    <row r="471" spans="2:7" s="23" customFormat="1" ht="10.5">
      <c r="B471" s="45"/>
      <c r="C471" s="80"/>
      <c r="D471" s="80"/>
      <c r="E471" s="80"/>
      <c r="F471" s="80"/>
      <c r="G471" s="80"/>
    </row>
    <row r="472" spans="2:7" s="23" customFormat="1" ht="10.5">
      <c r="B472" s="45"/>
      <c r="C472" s="80"/>
      <c r="D472" s="80"/>
      <c r="E472" s="80"/>
      <c r="F472" s="80"/>
      <c r="G472" s="80"/>
    </row>
    <row r="473" spans="2:7" s="23" customFormat="1" ht="10.5">
      <c r="B473" s="45"/>
      <c r="C473" s="80"/>
      <c r="D473" s="80"/>
      <c r="E473" s="80"/>
      <c r="F473" s="80"/>
      <c r="G473" s="80"/>
    </row>
    <row r="474" spans="2:7" s="23" customFormat="1" ht="10.5">
      <c r="B474" s="45"/>
      <c r="C474" s="80"/>
      <c r="D474" s="80"/>
      <c r="E474" s="80"/>
      <c r="F474" s="80"/>
      <c r="G474" s="80"/>
    </row>
    <row r="475" spans="2:7" s="23" customFormat="1" ht="10.5">
      <c r="B475" s="45"/>
      <c r="C475" s="80"/>
      <c r="D475" s="80"/>
      <c r="E475" s="80"/>
      <c r="F475" s="80"/>
      <c r="G475" s="80"/>
    </row>
    <row r="476" spans="2:7" s="23" customFormat="1" ht="10.5">
      <c r="B476" s="45"/>
      <c r="C476" s="80"/>
      <c r="D476" s="80"/>
      <c r="E476" s="80"/>
      <c r="F476" s="80"/>
      <c r="G476" s="80"/>
    </row>
    <row r="477" spans="2:7" s="23" customFormat="1" ht="10.5">
      <c r="B477" s="45"/>
      <c r="C477" s="80"/>
      <c r="D477" s="80"/>
      <c r="E477" s="80"/>
      <c r="F477" s="80"/>
      <c r="G477" s="80"/>
    </row>
    <row r="478" spans="2:7" s="23" customFormat="1" ht="10.5">
      <c r="B478" s="45"/>
      <c r="C478" s="80"/>
      <c r="D478" s="80"/>
      <c r="E478" s="80"/>
      <c r="F478" s="80"/>
      <c r="G478" s="80"/>
    </row>
    <row r="479" spans="2:7" s="23" customFormat="1" ht="10.5">
      <c r="B479" s="45"/>
      <c r="C479" s="80"/>
      <c r="D479" s="80"/>
      <c r="E479" s="80"/>
      <c r="F479" s="80"/>
      <c r="G479" s="80"/>
    </row>
    <row r="480" spans="2:7" s="23" customFormat="1" ht="10.5">
      <c r="B480" s="45"/>
      <c r="C480" s="80"/>
      <c r="D480" s="80"/>
      <c r="E480" s="80"/>
      <c r="F480" s="80"/>
      <c r="G480" s="80"/>
    </row>
    <row r="481" spans="2:7" s="23" customFormat="1" ht="10.5">
      <c r="B481" s="45"/>
      <c r="C481" s="80"/>
      <c r="D481" s="80"/>
      <c r="E481" s="80"/>
      <c r="F481" s="80"/>
      <c r="G481" s="80"/>
    </row>
    <row r="482" spans="2:7" s="23" customFormat="1" ht="10.5">
      <c r="B482" s="45"/>
      <c r="C482" s="80"/>
      <c r="D482" s="80"/>
      <c r="E482" s="80"/>
      <c r="F482" s="80"/>
      <c r="G482" s="80"/>
    </row>
    <row r="483" spans="2:7" s="23" customFormat="1" ht="10.5">
      <c r="B483" s="45"/>
      <c r="C483" s="80"/>
      <c r="D483" s="80"/>
      <c r="E483" s="80"/>
      <c r="F483" s="80"/>
      <c r="G483" s="80"/>
    </row>
    <row r="484" spans="2:7" s="23" customFormat="1" ht="10.5">
      <c r="B484" s="45"/>
      <c r="C484" s="80"/>
      <c r="D484" s="80"/>
      <c r="E484" s="80"/>
      <c r="F484" s="80"/>
      <c r="G484" s="80"/>
    </row>
    <row r="485" spans="2:7" s="23" customFormat="1" ht="10.5">
      <c r="B485" s="45"/>
      <c r="C485" s="80"/>
      <c r="D485" s="80"/>
      <c r="E485" s="80"/>
      <c r="F485" s="80"/>
      <c r="G485" s="80"/>
    </row>
    <row r="486" spans="2:7" s="23" customFormat="1" ht="10.5">
      <c r="B486" s="45"/>
      <c r="C486" s="80"/>
      <c r="D486" s="80"/>
      <c r="E486" s="80"/>
      <c r="F486" s="80"/>
      <c r="G486" s="80"/>
    </row>
    <row r="487" spans="2:7" s="23" customFormat="1" ht="10.5">
      <c r="B487" s="45"/>
      <c r="C487" s="80"/>
      <c r="D487" s="80"/>
      <c r="E487" s="80"/>
      <c r="F487" s="80"/>
      <c r="G487" s="80"/>
    </row>
    <row r="488" spans="2:7" s="23" customFormat="1" ht="10.5">
      <c r="B488" s="45"/>
      <c r="C488" s="80"/>
      <c r="D488" s="80"/>
      <c r="E488" s="80"/>
      <c r="F488" s="80"/>
      <c r="G488" s="80"/>
    </row>
    <row r="489" spans="2:7" s="23" customFormat="1" ht="10.5">
      <c r="B489" s="45"/>
      <c r="C489" s="80"/>
      <c r="D489" s="80"/>
      <c r="E489" s="80"/>
      <c r="F489" s="80"/>
      <c r="G489" s="80"/>
    </row>
    <row r="490" spans="2:7" s="23" customFormat="1" ht="10.5">
      <c r="B490" s="45"/>
      <c r="C490" s="80"/>
      <c r="D490" s="80"/>
      <c r="E490" s="80"/>
      <c r="F490" s="80"/>
      <c r="G490" s="80"/>
    </row>
    <row r="491" spans="2:7" s="23" customFormat="1" ht="10.5">
      <c r="B491" s="45"/>
      <c r="C491" s="80"/>
      <c r="D491" s="80"/>
      <c r="E491" s="80"/>
      <c r="F491" s="80"/>
      <c r="G491" s="80"/>
    </row>
    <row r="492" spans="2:7" s="23" customFormat="1" ht="10.5">
      <c r="B492" s="45"/>
      <c r="C492" s="80"/>
      <c r="D492" s="80"/>
      <c r="E492" s="80"/>
      <c r="F492" s="80"/>
      <c r="G492" s="80"/>
    </row>
    <row r="493" spans="2:7" s="23" customFormat="1" ht="10.5">
      <c r="B493" s="45"/>
      <c r="C493" s="80"/>
      <c r="D493" s="80"/>
      <c r="E493" s="80"/>
      <c r="F493" s="80"/>
      <c r="G493" s="80"/>
    </row>
    <row r="494" spans="2:7" s="23" customFormat="1" ht="10.5">
      <c r="B494" s="45"/>
      <c r="C494" s="80"/>
      <c r="D494" s="80"/>
      <c r="E494" s="80"/>
      <c r="F494" s="80"/>
      <c r="G494" s="80"/>
    </row>
    <row r="495" spans="2:7" s="23" customFormat="1" ht="10.5">
      <c r="B495" s="45"/>
      <c r="C495" s="80"/>
      <c r="D495" s="80"/>
      <c r="E495" s="80"/>
      <c r="F495" s="80"/>
      <c r="G495" s="80"/>
    </row>
    <row r="496" spans="2:7" s="23" customFormat="1" ht="10.5">
      <c r="B496" s="45"/>
      <c r="C496" s="80"/>
      <c r="D496" s="80"/>
      <c r="E496" s="80"/>
      <c r="F496" s="80"/>
      <c r="G496" s="80"/>
    </row>
    <row r="497" spans="2:7" s="23" customFormat="1" ht="10.5">
      <c r="B497" s="45"/>
      <c r="C497" s="80"/>
      <c r="D497" s="80"/>
      <c r="E497" s="80"/>
      <c r="F497" s="80"/>
      <c r="G497" s="80"/>
    </row>
    <row r="498" spans="2:7" s="23" customFormat="1" ht="10.5">
      <c r="B498" s="45"/>
      <c r="C498" s="80"/>
      <c r="D498" s="80"/>
      <c r="E498" s="80"/>
      <c r="F498" s="80"/>
      <c r="G498" s="80"/>
    </row>
    <row r="499" spans="2:7" s="23" customFormat="1" ht="10.5">
      <c r="B499" s="45"/>
      <c r="C499" s="80"/>
      <c r="D499" s="80"/>
      <c r="E499" s="80"/>
      <c r="F499" s="80"/>
      <c r="G499" s="80"/>
    </row>
    <row r="500" spans="2:7" s="23" customFormat="1" ht="10.5">
      <c r="B500" s="45"/>
      <c r="C500" s="80"/>
      <c r="D500" s="80"/>
      <c r="E500" s="80"/>
      <c r="F500" s="80"/>
      <c r="G500" s="80"/>
    </row>
    <row r="501" spans="2:7" s="23" customFormat="1" ht="10.5">
      <c r="B501" s="45"/>
      <c r="C501" s="80"/>
      <c r="D501" s="80"/>
      <c r="E501" s="80"/>
      <c r="F501" s="80"/>
      <c r="G501" s="80"/>
    </row>
    <row r="502" spans="2:7" s="23" customFormat="1" ht="10.5">
      <c r="B502" s="45"/>
      <c r="C502" s="80"/>
      <c r="D502" s="80"/>
      <c r="E502" s="80"/>
      <c r="F502" s="80"/>
      <c r="G502" s="80"/>
    </row>
    <row r="503" spans="2:7" s="23" customFormat="1" ht="10.5">
      <c r="B503" s="45"/>
      <c r="C503" s="80"/>
      <c r="D503" s="80"/>
      <c r="E503" s="80"/>
      <c r="F503" s="80"/>
      <c r="G503" s="80"/>
    </row>
    <row r="504" spans="2:7" s="23" customFormat="1" ht="10.5">
      <c r="B504" s="45"/>
      <c r="C504" s="80"/>
      <c r="D504" s="80"/>
      <c r="E504" s="80"/>
      <c r="F504" s="80"/>
      <c r="G504" s="80"/>
    </row>
    <row r="505" spans="2:7" s="23" customFormat="1" ht="10.5">
      <c r="B505" s="45"/>
      <c r="C505" s="80"/>
      <c r="D505" s="80"/>
      <c r="E505" s="80"/>
      <c r="F505" s="80"/>
      <c r="G505" s="80"/>
    </row>
    <row r="506" spans="2:7" s="23" customFormat="1" ht="10.5">
      <c r="B506" s="45"/>
      <c r="C506" s="80"/>
      <c r="D506" s="80"/>
      <c r="E506" s="80"/>
      <c r="F506" s="80"/>
      <c r="G506" s="80"/>
    </row>
    <row r="507" spans="2:7" s="23" customFormat="1" ht="10.5">
      <c r="B507" s="45"/>
      <c r="C507" s="80"/>
      <c r="D507" s="80"/>
      <c r="E507" s="80"/>
      <c r="F507" s="80"/>
      <c r="G507" s="80"/>
    </row>
    <row r="508" spans="2:7" s="23" customFormat="1" ht="10.5">
      <c r="B508" s="45"/>
      <c r="C508" s="80"/>
      <c r="D508" s="80"/>
      <c r="E508" s="80"/>
      <c r="F508" s="80"/>
      <c r="G508" s="80"/>
    </row>
    <row r="509" spans="2:7" s="23" customFormat="1" ht="10.5">
      <c r="B509" s="45"/>
      <c r="C509" s="80"/>
      <c r="D509" s="80"/>
      <c r="E509" s="80"/>
      <c r="F509" s="80"/>
      <c r="G509" s="80"/>
    </row>
    <row r="510" spans="2:7" s="23" customFormat="1" ht="10.5">
      <c r="B510" s="45"/>
      <c r="C510" s="80"/>
      <c r="D510" s="80"/>
      <c r="E510" s="80"/>
      <c r="F510" s="80"/>
      <c r="G510" s="80"/>
    </row>
    <row r="511" spans="2:7" s="23" customFormat="1" ht="10.5">
      <c r="B511" s="45"/>
      <c r="C511" s="80"/>
      <c r="D511" s="80"/>
      <c r="E511" s="80"/>
      <c r="F511" s="80"/>
      <c r="G511" s="80"/>
    </row>
    <row r="512" spans="2:7" s="23" customFormat="1" ht="10.5">
      <c r="B512" s="45"/>
      <c r="C512" s="80"/>
      <c r="D512" s="80"/>
      <c r="E512" s="80"/>
      <c r="F512" s="80"/>
      <c r="G512" s="80"/>
    </row>
    <row r="513" spans="2:7" s="23" customFormat="1" ht="10.5">
      <c r="B513" s="45"/>
      <c r="C513" s="80"/>
      <c r="D513" s="80"/>
      <c r="E513" s="80"/>
      <c r="F513" s="80"/>
      <c r="G513" s="80"/>
    </row>
    <row r="514" spans="2:7" s="23" customFormat="1" ht="10.5">
      <c r="B514" s="45"/>
      <c r="C514" s="80"/>
      <c r="D514" s="80"/>
      <c r="E514" s="80"/>
      <c r="F514" s="80"/>
      <c r="G514" s="80"/>
    </row>
    <row r="515" spans="2:7" s="23" customFormat="1" ht="10.5">
      <c r="B515" s="45"/>
      <c r="C515" s="80"/>
      <c r="D515" s="80"/>
      <c r="E515" s="80"/>
      <c r="F515" s="80"/>
      <c r="G515" s="80"/>
    </row>
    <row r="516" spans="2:7" s="23" customFormat="1" ht="10.5">
      <c r="B516" s="45"/>
      <c r="C516" s="80"/>
      <c r="D516" s="80"/>
      <c r="E516" s="80"/>
      <c r="F516" s="80"/>
      <c r="G516" s="80"/>
    </row>
    <row r="517" spans="2:7" s="23" customFormat="1" ht="10.5">
      <c r="B517" s="45"/>
      <c r="C517" s="80"/>
      <c r="D517" s="80"/>
      <c r="E517" s="80"/>
      <c r="F517" s="80"/>
      <c r="G517" s="80"/>
    </row>
    <row r="518" spans="2:7" s="23" customFormat="1" ht="10.5">
      <c r="B518" s="45"/>
      <c r="C518" s="80"/>
      <c r="D518" s="80"/>
      <c r="E518" s="80"/>
      <c r="F518" s="80"/>
      <c r="G518" s="80"/>
    </row>
    <row r="519" spans="2:7" s="23" customFormat="1" ht="10.5">
      <c r="B519" s="45"/>
      <c r="C519" s="80"/>
      <c r="D519" s="80"/>
      <c r="E519" s="80"/>
      <c r="F519" s="80"/>
      <c r="G519" s="80"/>
    </row>
    <row r="520" spans="2:7" s="23" customFormat="1" ht="10.5">
      <c r="B520" s="45"/>
      <c r="C520" s="80"/>
      <c r="D520" s="80"/>
      <c r="E520" s="80"/>
      <c r="F520" s="80"/>
      <c r="G520" s="80"/>
    </row>
    <row r="521" spans="2:7" s="23" customFormat="1" ht="10.5">
      <c r="B521" s="45"/>
      <c r="C521" s="80"/>
      <c r="D521" s="80"/>
      <c r="E521" s="80"/>
      <c r="F521" s="80"/>
      <c r="G521" s="80"/>
    </row>
    <row r="522" spans="2:7" s="23" customFormat="1" ht="10.5">
      <c r="B522" s="45"/>
      <c r="C522" s="80"/>
      <c r="D522" s="80"/>
      <c r="E522" s="80"/>
      <c r="F522" s="80"/>
      <c r="G522" s="80"/>
    </row>
    <row r="523" spans="2:7" s="23" customFormat="1" ht="10.5">
      <c r="B523" s="45"/>
      <c r="C523" s="80"/>
      <c r="D523" s="80"/>
      <c r="E523" s="80"/>
      <c r="F523" s="80"/>
      <c r="G523" s="80"/>
    </row>
    <row r="524" spans="2:7" s="23" customFormat="1" ht="10.5">
      <c r="B524" s="45"/>
      <c r="C524" s="80"/>
      <c r="D524" s="80"/>
      <c r="E524" s="80"/>
      <c r="F524" s="80"/>
      <c r="G524" s="80"/>
    </row>
    <row r="525" spans="2:7" s="23" customFormat="1" ht="10.5">
      <c r="B525" s="45"/>
      <c r="C525" s="80"/>
      <c r="D525" s="80"/>
      <c r="E525" s="80"/>
      <c r="F525" s="80"/>
      <c r="G525" s="80"/>
    </row>
    <row r="526" spans="2:7" s="23" customFormat="1" ht="10.5">
      <c r="B526" s="45"/>
      <c r="C526" s="80"/>
      <c r="D526" s="80"/>
      <c r="E526" s="80"/>
      <c r="F526" s="80"/>
      <c r="G526" s="80"/>
    </row>
    <row r="527" spans="2:7" s="23" customFormat="1" ht="10.5">
      <c r="B527" s="45"/>
      <c r="C527" s="80"/>
      <c r="D527" s="80"/>
      <c r="E527" s="80"/>
      <c r="F527" s="80"/>
      <c r="G527" s="80"/>
    </row>
    <row r="528" spans="2:7" s="23" customFormat="1" ht="10.5">
      <c r="B528" s="45"/>
      <c r="C528" s="80"/>
      <c r="D528" s="80"/>
      <c r="E528" s="80"/>
      <c r="F528" s="80"/>
      <c r="G528" s="80"/>
    </row>
    <row r="529" spans="2:7" s="23" customFormat="1" ht="10.5">
      <c r="B529" s="45"/>
      <c r="C529" s="80"/>
      <c r="D529" s="80"/>
      <c r="E529" s="80"/>
      <c r="F529" s="80"/>
      <c r="G529" s="80"/>
    </row>
    <row r="530" spans="2:7" s="23" customFormat="1" ht="10.5">
      <c r="B530" s="45"/>
      <c r="C530" s="80"/>
      <c r="D530" s="80"/>
      <c r="E530" s="80"/>
      <c r="F530" s="80"/>
      <c r="G530" s="80"/>
    </row>
    <row r="531" spans="2:7" s="23" customFormat="1" ht="10.5">
      <c r="B531" s="45"/>
      <c r="C531" s="80"/>
      <c r="D531" s="80"/>
      <c r="E531" s="80"/>
      <c r="F531" s="80"/>
      <c r="G531" s="80"/>
    </row>
  </sheetData>
  <sheetProtection/>
  <mergeCells count="13">
    <mergeCell ref="B2:B3"/>
    <mergeCell ref="D2:E2"/>
    <mergeCell ref="I2:I3"/>
    <mergeCell ref="B38:B39"/>
    <mergeCell ref="D38:E38"/>
    <mergeCell ref="I38:I39"/>
    <mergeCell ref="C2:C3"/>
    <mergeCell ref="G2:G3"/>
    <mergeCell ref="H2:H3"/>
    <mergeCell ref="C38:C39"/>
    <mergeCell ref="G38:G39"/>
    <mergeCell ref="H38:H39"/>
    <mergeCell ref="F2:F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F39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>
      <c r="B3" s="408" t="s">
        <v>79</v>
      </c>
      <c r="C3" s="409">
        <v>464765</v>
      </c>
      <c r="D3" s="410">
        <v>375660</v>
      </c>
    </row>
    <row r="4" spans="2:4" ht="16.5" customHeight="1" thickBot="1">
      <c r="B4" s="306" t="s">
        <v>270</v>
      </c>
      <c r="C4" s="411">
        <v>1867974</v>
      </c>
      <c r="D4" s="412">
        <v>164097</v>
      </c>
    </row>
    <row r="5" spans="2:6" ht="16.5" customHeight="1" thickBot="1">
      <c r="B5" s="171" t="s">
        <v>469</v>
      </c>
      <c r="C5" s="414">
        <f>SUM(C3:C4)</f>
        <v>2332739</v>
      </c>
      <c r="D5" s="353">
        <f>SUM(D3:D4)</f>
        <v>539757</v>
      </c>
      <c r="F5" s="58"/>
    </row>
    <row r="6" spans="2:4" ht="16.5" customHeight="1">
      <c r="B6" s="408" t="s">
        <v>5</v>
      </c>
      <c r="C6" s="409">
        <v>203980</v>
      </c>
      <c r="D6" s="410">
        <v>288215</v>
      </c>
    </row>
    <row r="7" spans="2:4" ht="16.5" customHeight="1">
      <c r="B7" s="305" t="s">
        <v>269</v>
      </c>
      <c r="C7" s="403">
        <v>0</v>
      </c>
      <c r="D7" s="404">
        <v>29448</v>
      </c>
    </row>
    <row r="8" spans="2:4" ht="16.5" customHeight="1">
      <c r="B8" s="305" t="s">
        <v>145</v>
      </c>
      <c r="C8" s="403">
        <v>0</v>
      </c>
      <c r="D8" s="404">
        <v>593465</v>
      </c>
    </row>
    <row r="9" spans="2:4" ht="16.5" customHeight="1" thickBot="1">
      <c r="B9" s="306" t="s">
        <v>80</v>
      </c>
      <c r="C9" s="411">
        <v>548393</v>
      </c>
      <c r="D9" s="412">
        <v>448148</v>
      </c>
    </row>
    <row r="10" spans="2:4" ht="16.5" customHeight="1" thickBot="1">
      <c r="B10" s="171" t="s">
        <v>81</v>
      </c>
      <c r="C10" s="414">
        <f>SUM(C6:C9,C5)</f>
        <v>3085112</v>
      </c>
      <c r="D10" s="353">
        <f>SUM(D6:D9,D5)</f>
        <v>1899033</v>
      </c>
    </row>
    <row r="11" spans="2:4" ht="21.75" thickBot="1">
      <c r="B11" s="171" t="s">
        <v>184</v>
      </c>
      <c r="C11" s="414">
        <v>-2257</v>
      </c>
      <c r="D11" s="353">
        <v>-1699</v>
      </c>
    </row>
    <row r="12" spans="2:4" ht="16.5" customHeight="1" thickBot="1">
      <c r="B12" s="171" t="s">
        <v>86</v>
      </c>
      <c r="C12" s="414">
        <f>SUM(C10:C11)</f>
        <v>3082855</v>
      </c>
      <c r="D12" s="353">
        <f>SUM(D10:D11)</f>
        <v>1897334</v>
      </c>
    </row>
    <row r="13" spans="2:4" ht="9.75" customHeight="1" thickBot="1">
      <c r="B13" s="415"/>
      <c r="C13" s="416"/>
      <c r="D13" s="416"/>
    </row>
    <row r="14" spans="2:4" ht="16.5" customHeight="1">
      <c r="B14" s="513" t="s">
        <v>119</v>
      </c>
      <c r="C14" s="832">
        <v>3081774</v>
      </c>
      <c r="D14" s="833">
        <v>1867402</v>
      </c>
    </row>
    <row r="15" spans="2:4" ht="16.5" customHeight="1" thickBot="1">
      <c r="B15" s="382" t="s">
        <v>120</v>
      </c>
      <c r="C15" s="834">
        <v>1081</v>
      </c>
      <c r="D15" s="835">
        <v>29932</v>
      </c>
    </row>
    <row r="16" spans="3:4" ht="16.5" customHeight="1">
      <c r="C16" s="35"/>
      <c r="D16" s="78"/>
    </row>
    <row r="17" spans="2:4" ht="16.5" customHeight="1">
      <c r="B17" s="73"/>
      <c r="C17" s="78"/>
      <c r="D17" s="78"/>
    </row>
    <row r="18" spans="2:4" ht="16.5" customHeight="1">
      <c r="B18" s="73"/>
      <c r="C18" s="35"/>
      <c r="D18" s="35"/>
    </row>
    <row r="19" spans="2:4" ht="16.5" customHeight="1">
      <c r="B19" s="278"/>
      <c r="C19" s="276" t="s">
        <v>526</v>
      </c>
      <c r="D19" s="277" t="s">
        <v>481</v>
      </c>
    </row>
    <row r="20" spans="2:4" ht="16.5" customHeight="1">
      <c r="B20" s="408" t="s">
        <v>82</v>
      </c>
      <c r="C20" s="409">
        <v>1252296</v>
      </c>
      <c r="D20" s="410">
        <v>1012331</v>
      </c>
    </row>
    <row r="21" spans="2:4" ht="16.5" customHeight="1">
      <c r="B21" s="305" t="s">
        <v>83</v>
      </c>
      <c r="C21" s="403">
        <v>-62</v>
      </c>
      <c r="D21" s="404">
        <v>-152</v>
      </c>
    </row>
    <row r="22" spans="2:4" ht="16.5" customHeight="1">
      <c r="B22" s="305" t="s">
        <v>84</v>
      </c>
      <c r="C22" s="403">
        <v>1832816</v>
      </c>
      <c r="D22" s="404">
        <v>886702</v>
      </c>
    </row>
    <row r="23" spans="2:5" ht="16.5" customHeight="1" thickBot="1">
      <c r="B23" s="306" t="s">
        <v>85</v>
      </c>
      <c r="C23" s="411">
        <v>-2195</v>
      </c>
      <c r="D23" s="412">
        <v>-1547</v>
      </c>
      <c r="E23" s="61"/>
    </row>
    <row r="24" spans="2:4" ht="16.5" customHeight="1" thickBot="1">
      <c r="B24" s="171" t="s">
        <v>86</v>
      </c>
      <c r="C24" s="414">
        <f>SUM(C20:C23)</f>
        <v>3082855</v>
      </c>
      <c r="D24" s="353">
        <f>SUM(D20:D23)</f>
        <v>1897334</v>
      </c>
    </row>
    <row r="25" spans="3:4" ht="16.5" customHeight="1">
      <c r="C25" s="35"/>
      <c r="D25" s="35"/>
    </row>
    <row r="26" spans="2:4" ht="16.5" customHeight="1">
      <c r="B26" s="73"/>
      <c r="C26" s="78"/>
      <c r="D26" s="78"/>
    </row>
    <row r="27" ht="16.5" customHeight="1"/>
    <row r="28" spans="2:4" ht="16.5" customHeight="1" thickBot="1">
      <c r="B28" s="278"/>
      <c r="C28" s="276" t="s">
        <v>526</v>
      </c>
      <c r="D28" s="277" t="s">
        <v>481</v>
      </c>
    </row>
    <row r="29" spans="2:4" ht="24.75" customHeight="1" thickBot="1">
      <c r="B29" s="171" t="s">
        <v>276</v>
      </c>
      <c r="C29" s="414">
        <v>-1699</v>
      </c>
      <c r="D29" s="353">
        <v>-1484</v>
      </c>
    </row>
    <row r="30" spans="2:4" ht="16.5" customHeight="1">
      <c r="B30" s="408" t="s">
        <v>162</v>
      </c>
      <c r="C30" s="409">
        <v>-3658</v>
      </c>
      <c r="D30" s="410">
        <v>-5120</v>
      </c>
    </row>
    <row r="31" spans="2:4" ht="16.5" customHeight="1">
      <c r="B31" s="305" t="s">
        <v>163</v>
      </c>
      <c r="C31" s="403">
        <v>3186</v>
      </c>
      <c r="D31" s="404">
        <v>4908</v>
      </c>
    </row>
    <row r="32" spans="1:4" s="40" customFormat="1" ht="16.5" customHeight="1" hidden="1">
      <c r="A32" s="48"/>
      <c r="B32" s="413" t="s">
        <v>164</v>
      </c>
      <c r="C32" s="403">
        <v>0</v>
      </c>
      <c r="D32" s="417">
        <v>0</v>
      </c>
    </row>
    <row r="33" spans="2:4" ht="16.5" customHeight="1" thickBot="1">
      <c r="B33" s="305" t="s">
        <v>377</v>
      </c>
      <c r="C33" s="403">
        <v>-86</v>
      </c>
      <c r="D33" s="404">
        <v>-3</v>
      </c>
    </row>
    <row r="34" spans="2:4" ht="16.5" customHeight="1" hidden="1">
      <c r="B34" s="413" t="s">
        <v>219</v>
      </c>
      <c r="C34" s="403">
        <v>0</v>
      </c>
      <c r="D34" s="404">
        <v>0</v>
      </c>
    </row>
    <row r="35" spans="2:4" ht="16.5" customHeight="1" hidden="1" thickBot="1">
      <c r="B35" s="306" t="s">
        <v>2</v>
      </c>
      <c r="C35" s="411">
        <v>0</v>
      </c>
      <c r="D35" s="412">
        <v>0</v>
      </c>
    </row>
    <row r="36" spans="2:4" ht="21.75" thickBot="1">
      <c r="B36" s="171" t="s">
        <v>330</v>
      </c>
      <c r="C36" s="414">
        <f>SUM(C29:C35)</f>
        <v>-2257</v>
      </c>
      <c r="D36" s="353">
        <f>SUM(D29:D35)</f>
        <v>-1699</v>
      </c>
    </row>
    <row r="38" spans="2:4" ht="10.5">
      <c r="B38" s="73"/>
      <c r="C38" s="1"/>
      <c r="D38" s="1"/>
    </row>
    <row r="39" spans="3:4" ht="10.5">
      <c r="C39" s="78"/>
      <c r="D39" s="7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D1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>
      <c r="B3" s="703" t="s">
        <v>124</v>
      </c>
      <c r="C3" s="164">
        <v>682812</v>
      </c>
      <c r="D3" s="340">
        <v>660017</v>
      </c>
    </row>
    <row r="4" spans="2:4" ht="16.5" customHeight="1">
      <c r="B4" s="682" t="s">
        <v>210</v>
      </c>
      <c r="C4" s="166">
        <v>1335</v>
      </c>
      <c r="D4" s="341">
        <v>1335</v>
      </c>
    </row>
    <row r="5" spans="2:4" ht="16.5" customHeight="1">
      <c r="B5" s="682" t="s">
        <v>89</v>
      </c>
      <c r="C5" s="166">
        <v>186928</v>
      </c>
      <c r="D5" s="341">
        <v>193652</v>
      </c>
    </row>
    <row r="6" spans="2:4" ht="16.5" customHeight="1">
      <c r="B6" s="161" t="s">
        <v>211</v>
      </c>
      <c r="C6" s="166">
        <v>174152</v>
      </c>
      <c r="D6" s="341">
        <v>149573</v>
      </c>
    </row>
    <row r="7" spans="2:4" ht="16.5" customHeight="1">
      <c r="B7" s="355" t="s">
        <v>212</v>
      </c>
      <c r="C7" s="166">
        <v>239399</v>
      </c>
      <c r="D7" s="341">
        <v>231210</v>
      </c>
    </row>
    <row r="8" spans="2:4" ht="16.5" customHeight="1">
      <c r="B8" s="161" t="s">
        <v>396</v>
      </c>
      <c r="C8" s="166">
        <v>80998</v>
      </c>
      <c r="D8" s="341">
        <v>84247</v>
      </c>
    </row>
    <row r="9" spans="2:4" ht="16.5" customHeight="1" thickBot="1">
      <c r="B9" s="283" t="s">
        <v>192</v>
      </c>
      <c r="C9" s="683">
        <v>74559</v>
      </c>
      <c r="D9" s="684">
        <v>84505</v>
      </c>
    </row>
    <row r="10" spans="2:4" ht="16.5" customHeight="1" thickBot="1">
      <c r="B10" s="162" t="s">
        <v>125</v>
      </c>
      <c r="C10" s="286">
        <f>SUM(C4:C9)</f>
        <v>757371</v>
      </c>
      <c r="D10" s="287">
        <f>SUM(D4:D9)</f>
        <v>744522</v>
      </c>
    </row>
    <row r="13" spans="2:4" ht="10.5">
      <c r="B13" s="73"/>
      <c r="C13" s="1"/>
      <c r="D1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I67"/>
  <sheetViews>
    <sheetView zoomScalePageLayoutView="0" workbookViewId="0" topLeftCell="A46">
      <selection activeCell="I91" sqref="I91"/>
    </sheetView>
  </sheetViews>
  <sheetFormatPr defaultColWidth="9.140625" defaultRowHeight="12.75"/>
  <cols>
    <col min="1" max="1" width="1.7109375" style="14" customWidth="1"/>
    <col min="2" max="2" width="37.8515625" style="51" customWidth="1"/>
    <col min="3" max="9" width="13.7109375" style="50" customWidth="1"/>
    <col min="10" max="10" width="9.28125" style="14" bestFit="1" customWidth="1"/>
    <col min="11" max="16384" width="9.140625" style="14" customWidth="1"/>
  </cols>
  <sheetData>
    <row r="2" spans="2:9" ht="39.75" customHeight="1">
      <c r="B2" s="840" t="s">
        <v>544</v>
      </c>
      <c r="C2" s="841" t="s">
        <v>338</v>
      </c>
      <c r="D2" s="841" t="s">
        <v>90</v>
      </c>
      <c r="E2" s="841" t="s">
        <v>214</v>
      </c>
      <c r="F2" s="841" t="s">
        <v>215</v>
      </c>
      <c r="G2" s="841" t="s">
        <v>50</v>
      </c>
      <c r="H2" s="842" t="s">
        <v>0</v>
      </c>
      <c r="I2" s="843" t="s">
        <v>388</v>
      </c>
    </row>
    <row r="3" spans="2:9" ht="32.25" thickBot="1">
      <c r="B3" s="163" t="s">
        <v>545</v>
      </c>
      <c r="C3" s="688">
        <v>1335</v>
      </c>
      <c r="D3" s="688">
        <v>357255</v>
      </c>
      <c r="E3" s="688">
        <v>628714</v>
      </c>
      <c r="F3" s="688">
        <v>334326</v>
      </c>
      <c r="G3" s="688">
        <v>410766</v>
      </c>
      <c r="H3" s="688">
        <v>84685</v>
      </c>
      <c r="I3" s="689">
        <f>SUM(C3:H3)</f>
        <v>1817081</v>
      </c>
    </row>
    <row r="4" spans="2:9" ht="16.5" customHeight="1" thickBot="1">
      <c r="B4" s="162" t="s">
        <v>76</v>
      </c>
      <c r="C4" s="528">
        <f aca="true" t="shared" si="0" ref="C4:H4">SUM(C5:C8)</f>
        <v>0</v>
      </c>
      <c r="D4" s="528">
        <f t="shared" si="0"/>
        <v>2135</v>
      </c>
      <c r="E4" s="528">
        <f t="shared" si="0"/>
        <v>103764</v>
      </c>
      <c r="F4" s="528">
        <f t="shared" si="0"/>
        <v>100289</v>
      </c>
      <c r="G4" s="528">
        <f t="shared" si="0"/>
        <v>31726</v>
      </c>
      <c r="H4" s="528">
        <f t="shared" si="0"/>
        <v>89228</v>
      </c>
      <c r="I4" s="690">
        <f aca="true" t="shared" si="1" ref="I4:I17">SUM(C4:H4)</f>
        <v>327142</v>
      </c>
    </row>
    <row r="5" spans="2:9" ht="16.5" customHeight="1">
      <c r="B5" s="691" t="s">
        <v>156</v>
      </c>
      <c r="C5" s="692">
        <v>0</v>
      </c>
      <c r="D5" s="692">
        <v>284</v>
      </c>
      <c r="E5" s="692">
        <v>32887</v>
      </c>
      <c r="F5" s="692">
        <v>93766</v>
      </c>
      <c r="G5" s="692">
        <v>4782</v>
      </c>
      <c r="H5" s="692">
        <v>75070</v>
      </c>
      <c r="I5" s="693">
        <f t="shared" si="1"/>
        <v>206789</v>
      </c>
    </row>
    <row r="6" spans="2:9" ht="16.5" customHeight="1">
      <c r="B6" s="355" t="s">
        <v>126</v>
      </c>
      <c r="C6" s="356">
        <v>0</v>
      </c>
      <c r="D6" s="356">
        <v>1809</v>
      </c>
      <c r="E6" s="356">
        <v>54654</v>
      </c>
      <c r="F6" s="356">
        <v>75</v>
      </c>
      <c r="G6" s="356">
        <v>21200</v>
      </c>
      <c r="H6" s="356">
        <v>0</v>
      </c>
      <c r="I6" s="336">
        <f t="shared" si="1"/>
        <v>77738</v>
      </c>
    </row>
    <row r="7" spans="2:9" ht="18" customHeight="1" hidden="1">
      <c r="B7" s="355" t="s">
        <v>470</v>
      </c>
      <c r="C7" s="356">
        <v>0</v>
      </c>
      <c r="D7" s="356">
        <v>0</v>
      </c>
      <c r="E7" s="356">
        <v>0</v>
      </c>
      <c r="F7" s="356">
        <v>0</v>
      </c>
      <c r="G7" s="356">
        <v>0</v>
      </c>
      <c r="H7" s="356">
        <v>0</v>
      </c>
      <c r="I7" s="336">
        <f t="shared" si="1"/>
        <v>0</v>
      </c>
    </row>
    <row r="8" spans="2:9" ht="16.5" customHeight="1" thickBot="1">
      <c r="B8" s="694" t="s">
        <v>205</v>
      </c>
      <c r="C8" s="695">
        <v>0</v>
      </c>
      <c r="D8" s="695">
        <v>42</v>
      </c>
      <c r="E8" s="695">
        <v>16223</v>
      </c>
      <c r="F8" s="695">
        <v>6448</v>
      </c>
      <c r="G8" s="695">
        <v>5744</v>
      </c>
      <c r="H8" s="695">
        <v>14158</v>
      </c>
      <c r="I8" s="696">
        <f t="shared" si="1"/>
        <v>42615</v>
      </c>
    </row>
    <row r="9" spans="2:9" ht="16.5" customHeight="1" thickBot="1">
      <c r="B9" s="162" t="s">
        <v>198</v>
      </c>
      <c r="C9" s="528">
        <f aca="true" t="shared" si="2" ref="C9:H9">SUM(C10:C15)</f>
        <v>0</v>
      </c>
      <c r="D9" s="528">
        <f t="shared" si="2"/>
        <v>-4120</v>
      </c>
      <c r="E9" s="528">
        <f t="shared" si="2"/>
        <v>-53815</v>
      </c>
      <c r="F9" s="528">
        <f t="shared" si="2"/>
        <v>-88413</v>
      </c>
      <c r="G9" s="528">
        <f t="shared" si="2"/>
        <v>-18223</v>
      </c>
      <c r="H9" s="528">
        <f t="shared" si="2"/>
        <v>-99218</v>
      </c>
      <c r="I9" s="690">
        <f t="shared" si="1"/>
        <v>-263789</v>
      </c>
    </row>
    <row r="10" spans="2:9" ht="16.5" customHeight="1">
      <c r="B10" s="691" t="s">
        <v>199</v>
      </c>
      <c r="C10" s="692">
        <v>0</v>
      </c>
      <c r="D10" s="692">
        <v>-316</v>
      </c>
      <c r="E10" s="692">
        <v>-28952</v>
      </c>
      <c r="F10" s="692">
        <v>-68995</v>
      </c>
      <c r="G10" s="692">
        <v>-6366</v>
      </c>
      <c r="H10" s="692">
        <v>0</v>
      </c>
      <c r="I10" s="693">
        <f t="shared" si="1"/>
        <v>-104629</v>
      </c>
    </row>
    <row r="11" spans="2:9" ht="16.5" customHeight="1">
      <c r="B11" s="355" t="s">
        <v>206</v>
      </c>
      <c r="C11" s="356">
        <v>0</v>
      </c>
      <c r="D11" s="356">
        <v>-238</v>
      </c>
      <c r="E11" s="356">
        <v>-9014</v>
      </c>
      <c r="F11" s="356">
        <v>-131</v>
      </c>
      <c r="G11" s="356">
        <v>-10256</v>
      </c>
      <c r="H11" s="356">
        <v>0</v>
      </c>
      <c r="I11" s="336">
        <f t="shared" si="1"/>
        <v>-19639</v>
      </c>
    </row>
    <row r="12" spans="2:9" ht="16.5" customHeight="1">
      <c r="B12" s="355" t="s">
        <v>127</v>
      </c>
      <c r="C12" s="356">
        <v>0</v>
      </c>
      <c r="D12" s="356">
        <v>0</v>
      </c>
      <c r="E12" s="356">
        <v>0</v>
      </c>
      <c r="F12" s="356">
        <v>0</v>
      </c>
      <c r="G12" s="356">
        <v>0</v>
      </c>
      <c r="H12" s="356">
        <v>-77738</v>
      </c>
      <c r="I12" s="336">
        <f t="shared" si="1"/>
        <v>-77738</v>
      </c>
    </row>
    <row r="13" spans="2:9" ht="16.5" customHeight="1" hidden="1">
      <c r="B13" s="355" t="s">
        <v>75</v>
      </c>
      <c r="C13" s="356">
        <v>0</v>
      </c>
      <c r="D13" s="356">
        <v>0</v>
      </c>
      <c r="E13" s="356">
        <v>0</v>
      </c>
      <c r="F13" s="356">
        <v>0</v>
      </c>
      <c r="G13" s="356">
        <v>0</v>
      </c>
      <c r="H13" s="356">
        <v>0</v>
      </c>
      <c r="I13" s="336">
        <f t="shared" si="1"/>
        <v>0</v>
      </c>
    </row>
    <row r="14" spans="2:9" ht="19.5" customHeight="1" hidden="1">
      <c r="B14" s="355" t="s">
        <v>470</v>
      </c>
      <c r="C14" s="356">
        <v>0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36">
        <f t="shared" si="1"/>
        <v>0</v>
      </c>
    </row>
    <row r="15" spans="2:9" ht="16.5" customHeight="1" thickBot="1">
      <c r="B15" s="694" t="s">
        <v>207</v>
      </c>
      <c r="C15" s="695">
        <v>0</v>
      </c>
      <c r="D15" s="695">
        <v>-3566</v>
      </c>
      <c r="E15" s="695">
        <v>-15849</v>
      </c>
      <c r="F15" s="695">
        <v>-19287</v>
      </c>
      <c r="G15" s="695">
        <v>-1601</v>
      </c>
      <c r="H15" s="695">
        <v>-21480</v>
      </c>
      <c r="I15" s="696">
        <f t="shared" si="1"/>
        <v>-61783</v>
      </c>
    </row>
    <row r="16" spans="2:9" ht="30" customHeight="1" thickBot="1">
      <c r="B16" s="162" t="s">
        <v>546</v>
      </c>
      <c r="C16" s="528">
        <f aca="true" t="shared" si="3" ref="C16:H16">C3+C4+C9</f>
        <v>1335</v>
      </c>
      <c r="D16" s="528">
        <f t="shared" si="3"/>
        <v>355270</v>
      </c>
      <c r="E16" s="528">
        <f t="shared" si="3"/>
        <v>678663</v>
      </c>
      <c r="F16" s="528">
        <f t="shared" si="3"/>
        <v>346202</v>
      </c>
      <c r="G16" s="528">
        <f t="shared" si="3"/>
        <v>424269</v>
      </c>
      <c r="H16" s="528">
        <f t="shared" si="3"/>
        <v>74695</v>
      </c>
      <c r="I16" s="690">
        <f t="shared" si="1"/>
        <v>1880434</v>
      </c>
    </row>
    <row r="17" spans="2:9" ht="30" customHeight="1" thickBot="1">
      <c r="B17" s="162" t="s">
        <v>547</v>
      </c>
      <c r="C17" s="528">
        <v>0</v>
      </c>
      <c r="D17" s="528">
        <v>-105464</v>
      </c>
      <c r="E17" s="528">
        <v>-479141</v>
      </c>
      <c r="F17" s="528">
        <v>-103083</v>
      </c>
      <c r="G17" s="528">
        <v>-326388</v>
      </c>
      <c r="H17" s="528">
        <v>0</v>
      </c>
      <c r="I17" s="690">
        <f t="shared" si="1"/>
        <v>-1014076</v>
      </c>
    </row>
    <row r="18" spans="2:9" ht="16.5" customHeight="1" thickBot="1">
      <c r="B18" s="162" t="s">
        <v>225</v>
      </c>
      <c r="C18" s="528">
        <f aca="true" t="shared" si="4" ref="C18:H18">SUM(C19:C25)</f>
        <v>0</v>
      </c>
      <c r="D18" s="528">
        <f t="shared" si="4"/>
        <v>-3739</v>
      </c>
      <c r="E18" s="528">
        <f t="shared" si="4"/>
        <v>-25370</v>
      </c>
      <c r="F18" s="528">
        <f t="shared" si="4"/>
        <v>-3720</v>
      </c>
      <c r="G18" s="528">
        <f t="shared" si="4"/>
        <v>-16752</v>
      </c>
      <c r="H18" s="528">
        <f t="shared" si="4"/>
        <v>0</v>
      </c>
      <c r="I18" s="690">
        <f aca="true" t="shared" si="5" ref="I18:I27">SUM(C18:H18)</f>
        <v>-49581</v>
      </c>
    </row>
    <row r="19" spans="2:9" ht="16.5" customHeight="1">
      <c r="B19" s="691" t="s">
        <v>226</v>
      </c>
      <c r="C19" s="692">
        <v>0</v>
      </c>
      <c r="D19" s="692">
        <v>-7034</v>
      </c>
      <c r="E19" s="692">
        <v>-61158</v>
      </c>
      <c r="F19" s="692">
        <v>-57077</v>
      </c>
      <c r="G19" s="692">
        <v>-29658</v>
      </c>
      <c r="H19" s="692">
        <v>0</v>
      </c>
      <c r="I19" s="693">
        <f t="shared" si="5"/>
        <v>-154927</v>
      </c>
    </row>
    <row r="20" spans="2:9" ht="19.5" customHeight="1" hidden="1">
      <c r="B20" s="355" t="s">
        <v>470</v>
      </c>
      <c r="C20" s="356">
        <v>0</v>
      </c>
      <c r="D20" s="356">
        <v>0</v>
      </c>
      <c r="E20" s="356">
        <v>0</v>
      </c>
      <c r="F20" s="356">
        <v>0</v>
      </c>
      <c r="G20" s="356">
        <v>0</v>
      </c>
      <c r="H20" s="356">
        <v>0</v>
      </c>
      <c r="I20" s="336">
        <f t="shared" si="5"/>
        <v>0</v>
      </c>
    </row>
    <row r="21" spans="2:9" ht="16.5" customHeight="1">
      <c r="B21" s="355" t="s">
        <v>205</v>
      </c>
      <c r="C21" s="356">
        <v>0</v>
      </c>
      <c r="D21" s="356">
        <v>-38</v>
      </c>
      <c r="E21" s="356">
        <v>-11506</v>
      </c>
      <c r="F21" s="356">
        <v>-507</v>
      </c>
      <c r="G21" s="356">
        <v>-4857</v>
      </c>
      <c r="H21" s="356">
        <v>0</v>
      </c>
      <c r="I21" s="336">
        <f t="shared" si="5"/>
        <v>-16908</v>
      </c>
    </row>
    <row r="22" spans="2:9" ht="16.5" customHeight="1">
      <c r="B22" s="355" t="s">
        <v>199</v>
      </c>
      <c r="C22" s="356">
        <v>0</v>
      </c>
      <c r="D22" s="356">
        <v>316</v>
      </c>
      <c r="E22" s="356">
        <v>25879</v>
      </c>
      <c r="F22" s="356">
        <v>44607</v>
      </c>
      <c r="G22" s="356">
        <v>6331</v>
      </c>
      <c r="H22" s="356">
        <v>0</v>
      </c>
      <c r="I22" s="336">
        <f t="shared" si="5"/>
        <v>77133</v>
      </c>
    </row>
    <row r="23" spans="2:9" ht="16.5" customHeight="1">
      <c r="B23" s="355" t="s">
        <v>206</v>
      </c>
      <c r="C23" s="356">
        <v>0</v>
      </c>
      <c r="D23" s="356">
        <v>52</v>
      </c>
      <c r="E23" s="356">
        <v>8971</v>
      </c>
      <c r="F23" s="356">
        <v>66</v>
      </c>
      <c r="G23" s="356">
        <v>9906</v>
      </c>
      <c r="H23" s="356">
        <v>0</v>
      </c>
      <c r="I23" s="336">
        <f t="shared" si="5"/>
        <v>18995</v>
      </c>
    </row>
    <row r="24" spans="2:9" ht="20.25" customHeight="1" hidden="1">
      <c r="B24" s="355" t="s">
        <v>470</v>
      </c>
      <c r="C24" s="356">
        <v>0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36">
        <f t="shared" si="5"/>
        <v>0</v>
      </c>
    </row>
    <row r="25" spans="2:9" ht="16.5" customHeight="1" thickBot="1">
      <c r="B25" s="694" t="s">
        <v>207</v>
      </c>
      <c r="C25" s="695">
        <v>0</v>
      </c>
      <c r="D25" s="695">
        <v>2965</v>
      </c>
      <c r="E25" s="695">
        <v>12444</v>
      </c>
      <c r="F25" s="695">
        <v>9191</v>
      </c>
      <c r="G25" s="695">
        <v>1526</v>
      </c>
      <c r="H25" s="695">
        <v>0</v>
      </c>
      <c r="I25" s="696">
        <f t="shared" si="5"/>
        <v>26126</v>
      </c>
    </row>
    <row r="26" spans="2:9" ht="30" customHeight="1" thickBot="1">
      <c r="B26" s="162" t="s">
        <v>548</v>
      </c>
      <c r="C26" s="528">
        <f aca="true" t="shared" si="6" ref="C26:H26">C17+C18</f>
        <v>0</v>
      </c>
      <c r="D26" s="528">
        <f t="shared" si="6"/>
        <v>-109203</v>
      </c>
      <c r="E26" s="528">
        <f t="shared" si="6"/>
        <v>-504511</v>
      </c>
      <c r="F26" s="528">
        <f t="shared" si="6"/>
        <v>-106803</v>
      </c>
      <c r="G26" s="528">
        <f t="shared" si="6"/>
        <v>-343140</v>
      </c>
      <c r="H26" s="528">
        <f t="shared" si="6"/>
        <v>0</v>
      </c>
      <c r="I26" s="690">
        <f t="shared" si="5"/>
        <v>-1063657</v>
      </c>
    </row>
    <row r="27" spans="2:9" ht="30" customHeight="1" thickBot="1">
      <c r="B27" s="162" t="s">
        <v>539</v>
      </c>
      <c r="C27" s="528">
        <v>0</v>
      </c>
      <c r="D27" s="528">
        <v>-58139</v>
      </c>
      <c r="E27" s="528">
        <v>0</v>
      </c>
      <c r="F27" s="528">
        <v>-33</v>
      </c>
      <c r="G27" s="528">
        <v>-131</v>
      </c>
      <c r="H27" s="528">
        <v>-180</v>
      </c>
      <c r="I27" s="690">
        <f t="shared" si="5"/>
        <v>-58483</v>
      </c>
    </row>
    <row r="28" spans="2:9" ht="16.5" customHeight="1">
      <c r="B28" s="698" t="s">
        <v>208</v>
      </c>
      <c r="C28" s="358">
        <v>0</v>
      </c>
      <c r="D28" s="358">
        <v>-1000</v>
      </c>
      <c r="E28" s="358">
        <v>0</v>
      </c>
      <c r="F28" s="358">
        <v>0</v>
      </c>
      <c r="G28" s="358">
        <v>0</v>
      </c>
      <c r="H28" s="358">
        <v>0</v>
      </c>
      <c r="I28" s="337">
        <f>SUM(C28:H28)</f>
        <v>-1000</v>
      </c>
    </row>
    <row r="29" spans="2:9" ht="16.5" customHeight="1" thickBot="1">
      <c r="B29" s="694" t="s">
        <v>209</v>
      </c>
      <c r="C29" s="695">
        <v>0</v>
      </c>
      <c r="D29" s="695">
        <v>0</v>
      </c>
      <c r="E29" s="695">
        <v>0</v>
      </c>
      <c r="F29" s="695">
        <v>33</v>
      </c>
      <c r="G29" s="695">
        <v>0</v>
      </c>
      <c r="H29" s="695">
        <v>44</v>
      </c>
      <c r="I29" s="696">
        <f>SUM(C29:H29)</f>
        <v>77</v>
      </c>
    </row>
    <row r="30" spans="2:9" ht="30" customHeight="1" thickBot="1">
      <c r="B30" s="162" t="s">
        <v>549</v>
      </c>
      <c r="C30" s="528">
        <f aca="true" t="shared" si="7" ref="C30:H30">SUM(C27:C29)</f>
        <v>0</v>
      </c>
      <c r="D30" s="528">
        <f t="shared" si="7"/>
        <v>-59139</v>
      </c>
      <c r="E30" s="528">
        <f t="shared" si="7"/>
        <v>0</v>
      </c>
      <c r="F30" s="528">
        <f t="shared" si="7"/>
        <v>0</v>
      </c>
      <c r="G30" s="528">
        <f t="shared" si="7"/>
        <v>-131</v>
      </c>
      <c r="H30" s="528">
        <f t="shared" si="7"/>
        <v>-136</v>
      </c>
      <c r="I30" s="690">
        <f>SUM(C30:H30)</f>
        <v>-59406</v>
      </c>
    </row>
    <row r="31" spans="2:9" ht="30" customHeight="1" thickBot="1">
      <c r="B31" s="162" t="s">
        <v>550</v>
      </c>
      <c r="C31" s="528">
        <f aca="true" t="shared" si="8" ref="C31:H31">C16+C26+C30</f>
        <v>1335</v>
      </c>
      <c r="D31" s="528">
        <f t="shared" si="8"/>
        <v>186928</v>
      </c>
      <c r="E31" s="528">
        <f t="shared" si="8"/>
        <v>174152</v>
      </c>
      <c r="F31" s="528">
        <f t="shared" si="8"/>
        <v>239399</v>
      </c>
      <c r="G31" s="528">
        <f t="shared" si="8"/>
        <v>80998</v>
      </c>
      <c r="H31" s="528">
        <f t="shared" si="8"/>
        <v>74559</v>
      </c>
      <c r="I31" s="690">
        <f>SUM(C31:H31)</f>
        <v>757371</v>
      </c>
    </row>
    <row r="33" spans="2:9" ht="10.5">
      <c r="B33" s="123"/>
      <c r="C33" s="55"/>
      <c r="D33" s="55"/>
      <c r="E33" s="55"/>
      <c r="F33" s="55"/>
      <c r="G33" s="55"/>
      <c r="H33" s="55"/>
      <c r="I33" s="55"/>
    </row>
    <row r="36" spans="2:9" ht="39.75" customHeight="1">
      <c r="B36" s="840" t="s">
        <v>505</v>
      </c>
      <c r="C36" s="841" t="s">
        <v>338</v>
      </c>
      <c r="D36" s="841" t="s">
        <v>90</v>
      </c>
      <c r="E36" s="841" t="s">
        <v>214</v>
      </c>
      <c r="F36" s="841" t="s">
        <v>215</v>
      </c>
      <c r="G36" s="841" t="s">
        <v>50</v>
      </c>
      <c r="H36" s="842" t="s">
        <v>0</v>
      </c>
      <c r="I36" s="843" t="s">
        <v>388</v>
      </c>
    </row>
    <row r="37" spans="2:9" ht="32.25" thickBot="1">
      <c r="B37" s="163" t="s">
        <v>506</v>
      </c>
      <c r="C37" s="688">
        <v>1335</v>
      </c>
      <c r="D37" s="688">
        <v>357152</v>
      </c>
      <c r="E37" s="688">
        <v>578115</v>
      </c>
      <c r="F37" s="688">
        <v>326062</v>
      </c>
      <c r="G37" s="688">
        <v>418878</v>
      </c>
      <c r="H37" s="688">
        <v>72783</v>
      </c>
      <c r="I37" s="689">
        <f>SUM(C37:H37)</f>
        <v>1754325</v>
      </c>
    </row>
    <row r="38" spans="2:9" ht="16.5" customHeight="1" thickBot="1">
      <c r="B38" s="162" t="s">
        <v>76</v>
      </c>
      <c r="C38" s="528">
        <f aca="true" t="shared" si="9" ref="C38:H38">SUM(C39:C42)</f>
        <v>0</v>
      </c>
      <c r="D38" s="528">
        <f t="shared" si="9"/>
        <v>666</v>
      </c>
      <c r="E38" s="528">
        <f t="shared" si="9"/>
        <v>88409</v>
      </c>
      <c r="F38" s="528">
        <f t="shared" si="9"/>
        <v>87155</v>
      </c>
      <c r="G38" s="528">
        <f t="shared" si="9"/>
        <v>20160</v>
      </c>
      <c r="H38" s="528">
        <f t="shared" si="9"/>
        <v>101417</v>
      </c>
      <c r="I38" s="690">
        <f aca="true" t="shared" si="10" ref="I38:I51">SUM(C38:H38)</f>
        <v>297807</v>
      </c>
    </row>
    <row r="39" spans="2:9" ht="16.5" customHeight="1">
      <c r="B39" s="691" t="s">
        <v>156</v>
      </c>
      <c r="C39" s="692">
        <v>0</v>
      </c>
      <c r="D39" s="692">
        <v>146</v>
      </c>
      <c r="E39" s="692">
        <v>33427</v>
      </c>
      <c r="F39" s="692">
        <v>81826</v>
      </c>
      <c r="G39" s="692">
        <v>5856</v>
      </c>
      <c r="H39" s="692">
        <v>84469</v>
      </c>
      <c r="I39" s="693">
        <f t="shared" si="10"/>
        <v>205724</v>
      </c>
    </row>
    <row r="40" spans="2:9" ht="16.5" customHeight="1">
      <c r="B40" s="355" t="s">
        <v>126</v>
      </c>
      <c r="C40" s="356">
        <v>0</v>
      </c>
      <c r="D40" s="356">
        <v>82</v>
      </c>
      <c r="E40" s="356">
        <v>53984</v>
      </c>
      <c r="F40" s="356">
        <v>0</v>
      </c>
      <c r="G40" s="356">
        <v>13706</v>
      </c>
      <c r="H40" s="356">
        <v>0</v>
      </c>
      <c r="I40" s="336">
        <f t="shared" si="10"/>
        <v>67772</v>
      </c>
    </row>
    <row r="41" spans="2:9" ht="18" customHeight="1" hidden="1">
      <c r="B41" s="355" t="s">
        <v>470</v>
      </c>
      <c r="C41" s="356">
        <v>0</v>
      </c>
      <c r="D41" s="356">
        <v>0</v>
      </c>
      <c r="E41" s="356">
        <v>0</v>
      </c>
      <c r="F41" s="356">
        <v>0</v>
      </c>
      <c r="G41" s="356">
        <v>0</v>
      </c>
      <c r="H41" s="356">
        <v>0</v>
      </c>
      <c r="I41" s="336">
        <f t="shared" si="10"/>
        <v>0</v>
      </c>
    </row>
    <row r="42" spans="2:9" ht="16.5" customHeight="1" thickBot="1">
      <c r="B42" s="694" t="s">
        <v>205</v>
      </c>
      <c r="C42" s="695">
        <v>0</v>
      </c>
      <c r="D42" s="695">
        <v>438</v>
      </c>
      <c r="E42" s="695">
        <v>998</v>
      </c>
      <c r="F42" s="695">
        <v>5329</v>
      </c>
      <c r="G42" s="695">
        <v>598</v>
      </c>
      <c r="H42" s="695">
        <v>16948</v>
      </c>
      <c r="I42" s="696">
        <f t="shared" si="10"/>
        <v>24311</v>
      </c>
    </row>
    <row r="43" spans="2:9" ht="16.5" customHeight="1" thickBot="1">
      <c r="B43" s="162" t="s">
        <v>198</v>
      </c>
      <c r="C43" s="528">
        <f aca="true" t="shared" si="11" ref="C43:H43">SUM(C44:C49)</f>
        <v>0</v>
      </c>
      <c r="D43" s="528">
        <f t="shared" si="11"/>
        <v>-563</v>
      </c>
      <c r="E43" s="528">
        <f t="shared" si="11"/>
        <v>-37810</v>
      </c>
      <c r="F43" s="528">
        <f t="shared" si="11"/>
        <v>-78891</v>
      </c>
      <c r="G43" s="528">
        <f t="shared" si="11"/>
        <v>-28272</v>
      </c>
      <c r="H43" s="528">
        <f t="shared" si="11"/>
        <v>-89515</v>
      </c>
      <c r="I43" s="690">
        <f t="shared" si="10"/>
        <v>-235051</v>
      </c>
    </row>
    <row r="44" spans="2:9" ht="16.5" customHeight="1">
      <c r="B44" s="691" t="s">
        <v>199</v>
      </c>
      <c r="C44" s="692">
        <v>0</v>
      </c>
      <c r="D44" s="692">
        <v>0</v>
      </c>
      <c r="E44" s="692">
        <v>-5450</v>
      </c>
      <c r="F44" s="692">
        <v>-74563</v>
      </c>
      <c r="G44" s="692">
        <v>-1391</v>
      </c>
      <c r="H44" s="692">
        <v>0</v>
      </c>
      <c r="I44" s="693">
        <f t="shared" si="10"/>
        <v>-81404</v>
      </c>
    </row>
    <row r="45" spans="2:9" ht="16.5" customHeight="1">
      <c r="B45" s="355" t="s">
        <v>206</v>
      </c>
      <c r="C45" s="356">
        <v>0</v>
      </c>
      <c r="D45" s="356">
        <v>-562</v>
      </c>
      <c r="E45" s="356">
        <v>-19899</v>
      </c>
      <c r="F45" s="356">
        <v>-818</v>
      </c>
      <c r="G45" s="356">
        <v>-13375</v>
      </c>
      <c r="H45" s="356">
        <v>0</v>
      </c>
      <c r="I45" s="336">
        <f t="shared" si="10"/>
        <v>-34654</v>
      </c>
    </row>
    <row r="46" spans="2:9" ht="16.5" customHeight="1">
      <c r="B46" s="355" t="s">
        <v>127</v>
      </c>
      <c r="C46" s="356">
        <v>0</v>
      </c>
      <c r="D46" s="356">
        <v>0</v>
      </c>
      <c r="E46" s="356">
        <v>0</v>
      </c>
      <c r="F46" s="356">
        <v>0</v>
      </c>
      <c r="G46" s="356">
        <v>0</v>
      </c>
      <c r="H46" s="356">
        <v>-67772</v>
      </c>
      <c r="I46" s="336">
        <f t="shared" si="10"/>
        <v>-67772</v>
      </c>
    </row>
    <row r="47" spans="2:9" ht="16.5" customHeight="1" hidden="1">
      <c r="B47" s="355" t="s">
        <v>75</v>
      </c>
      <c r="C47" s="356">
        <v>0</v>
      </c>
      <c r="D47" s="356">
        <v>0</v>
      </c>
      <c r="E47" s="356">
        <v>0</v>
      </c>
      <c r="F47" s="356">
        <v>0</v>
      </c>
      <c r="G47" s="356">
        <v>0</v>
      </c>
      <c r="H47" s="356">
        <v>0</v>
      </c>
      <c r="I47" s="336">
        <f t="shared" si="10"/>
        <v>0</v>
      </c>
    </row>
    <row r="48" spans="2:9" ht="19.5" customHeight="1" hidden="1">
      <c r="B48" s="355" t="s">
        <v>470</v>
      </c>
      <c r="C48" s="356">
        <v>0</v>
      </c>
      <c r="D48" s="356">
        <v>0</v>
      </c>
      <c r="E48" s="356">
        <v>0</v>
      </c>
      <c r="F48" s="356">
        <v>0</v>
      </c>
      <c r="G48" s="356">
        <v>0</v>
      </c>
      <c r="H48" s="356">
        <v>0</v>
      </c>
      <c r="I48" s="336">
        <f t="shared" si="10"/>
        <v>0</v>
      </c>
    </row>
    <row r="49" spans="2:9" ht="16.5" customHeight="1" thickBot="1">
      <c r="B49" s="694" t="s">
        <v>207</v>
      </c>
      <c r="C49" s="695">
        <v>0</v>
      </c>
      <c r="D49" s="695">
        <v>-1</v>
      </c>
      <c r="E49" s="695">
        <v>-12461</v>
      </c>
      <c r="F49" s="695">
        <v>-3510</v>
      </c>
      <c r="G49" s="695">
        <v>-13506</v>
      </c>
      <c r="H49" s="695">
        <v>-21743</v>
      </c>
      <c r="I49" s="696">
        <f t="shared" si="10"/>
        <v>-51221</v>
      </c>
    </row>
    <row r="50" spans="2:9" ht="30" customHeight="1" thickBot="1">
      <c r="B50" s="162" t="s">
        <v>507</v>
      </c>
      <c r="C50" s="528">
        <f aca="true" t="shared" si="12" ref="C50:H50">C37+C38+C43</f>
        <v>1335</v>
      </c>
      <c r="D50" s="528">
        <f t="shared" si="12"/>
        <v>357255</v>
      </c>
      <c r="E50" s="528">
        <f t="shared" si="12"/>
        <v>628714</v>
      </c>
      <c r="F50" s="528">
        <f t="shared" si="12"/>
        <v>334326</v>
      </c>
      <c r="G50" s="528">
        <f t="shared" si="12"/>
        <v>410766</v>
      </c>
      <c r="H50" s="528">
        <f t="shared" si="12"/>
        <v>84685</v>
      </c>
      <c r="I50" s="690">
        <f t="shared" si="10"/>
        <v>1817081</v>
      </c>
    </row>
    <row r="51" spans="2:9" ht="30" customHeight="1" thickBot="1">
      <c r="B51" s="162" t="s">
        <v>508</v>
      </c>
      <c r="C51" s="528">
        <v>0</v>
      </c>
      <c r="D51" s="528">
        <v>-98559</v>
      </c>
      <c r="E51" s="528">
        <v>-461192</v>
      </c>
      <c r="F51" s="528">
        <v>-100715</v>
      </c>
      <c r="G51" s="528">
        <v>-320007</v>
      </c>
      <c r="H51" s="528">
        <v>0</v>
      </c>
      <c r="I51" s="690">
        <f t="shared" si="10"/>
        <v>-980473</v>
      </c>
    </row>
    <row r="52" spans="2:9" ht="16.5" customHeight="1" thickBot="1">
      <c r="B52" s="162" t="s">
        <v>225</v>
      </c>
      <c r="C52" s="528">
        <f aca="true" t="shared" si="13" ref="C52:H52">SUM(C53:C59)</f>
        <v>0</v>
      </c>
      <c r="D52" s="528">
        <f t="shared" si="13"/>
        <v>-6905</v>
      </c>
      <c r="E52" s="528">
        <f t="shared" si="13"/>
        <v>-17949</v>
      </c>
      <c r="F52" s="528">
        <f t="shared" si="13"/>
        <v>-2368</v>
      </c>
      <c r="G52" s="528">
        <f t="shared" si="13"/>
        <v>-6381</v>
      </c>
      <c r="H52" s="528">
        <f t="shared" si="13"/>
        <v>0</v>
      </c>
      <c r="I52" s="690">
        <f aca="true" t="shared" si="14" ref="I52:I61">SUM(C52:H52)</f>
        <v>-33603</v>
      </c>
    </row>
    <row r="53" spans="2:9" ht="16.5" customHeight="1">
      <c r="B53" s="691" t="s">
        <v>226</v>
      </c>
      <c r="C53" s="692">
        <v>0</v>
      </c>
      <c r="D53" s="692">
        <v>-7121</v>
      </c>
      <c r="E53" s="692">
        <v>-55470</v>
      </c>
      <c r="F53" s="692">
        <v>-55728</v>
      </c>
      <c r="G53" s="692">
        <v>-33134</v>
      </c>
      <c r="H53" s="692">
        <v>0</v>
      </c>
      <c r="I53" s="693">
        <f t="shared" si="14"/>
        <v>-151453</v>
      </c>
    </row>
    <row r="54" spans="2:9" ht="19.5" customHeight="1" hidden="1">
      <c r="B54" s="355" t="s">
        <v>470</v>
      </c>
      <c r="C54" s="356">
        <v>0</v>
      </c>
      <c r="D54" s="356">
        <v>0</v>
      </c>
      <c r="E54" s="356">
        <v>0</v>
      </c>
      <c r="F54" s="356">
        <v>0</v>
      </c>
      <c r="G54" s="356">
        <v>0</v>
      </c>
      <c r="H54" s="356">
        <v>0</v>
      </c>
      <c r="I54" s="336">
        <f t="shared" si="14"/>
        <v>0</v>
      </c>
    </row>
    <row r="55" spans="2:9" ht="16.5" customHeight="1">
      <c r="B55" s="355" t="s">
        <v>205</v>
      </c>
      <c r="C55" s="356">
        <v>0</v>
      </c>
      <c r="D55" s="356">
        <v>-615</v>
      </c>
      <c r="E55" s="356">
        <v>-102</v>
      </c>
      <c r="F55" s="356">
        <v>-39</v>
      </c>
      <c r="G55" s="356">
        <v>-246</v>
      </c>
      <c r="H55" s="356">
        <v>0</v>
      </c>
      <c r="I55" s="336">
        <f t="shared" si="14"/>
        <v>-1002</v>
      </c>
    </row>
    <row r="56" spans="2:9" ht="16.5" customHeight="1">
      <c r="B56" s="355" t="s">
        <v>199</v>
      </c>
      <c r="C56" s="356">
        <v>0</v>
      </c>
      <c r="D56" s="356">
        <v>0</v>
      </c>
      <c r="E56" s="356">
        <v>5372</v>
      </c>
      <c r="F56" s="356">
        <v>50173</v>
      </c>
      <c r="G56" s="356">
        <v>1373</v>
      </c>
      <c r="H56" s="356">
        <v>0</v>
      </c>
      <c r="I56" s="336">
        <f t="shared" si="14"/>
        <v>56918</v>
      </c>
    </row>
    <row r="57" spans="2:9" ht="16.5" customHeight="1">
      <c r="B57" s="355" t="s">
        <v>206</v>
      </c>
      <c r="C57" s="356">
        <v>0</v>
      </c>
      <c r="D57" s="356">
        <v>205</v>
      </c>
      <c r="E57" s="356">
        <v>19757</v>
      </c>
      <c r="F57" s="356">
        <v>753</v>
      </c>
      <c r="G57" s="356">
        <v>12341</v>
      </c>
      <c r="H57" s="356">
        <v>0</v>
      </c>
      <c r="I57" s="336">
        <f t="shared" si="14"/>
        <v>33056</v>
      </c>
    </row>
    <row r="58" spans="2:9" ht="20.25" customHeight="1" hidden="1">
      <c r="B58" s="355" t="s">
        <v>470</v>
      </c>
      <c r="C58" s="356">
        <v>0</v>
      </c>
      <c r="D58" s="356">
        <v>0</v>
      </c>
      <c r="E58" s="356">
        <v>0</v>
      </c>
      <c r="F58" s="356">
        <v>0</v>
      </c>
      <c r="G58" s="356">
        <v>0</v>
      </c>
      <c r="H58" s="356">
        <v>0</v>
      </c>
      <c r="I58" s="336">
        <f t="shared" si="14"/>
        <v>0</v>
      </c>
    </row>
    <row r="59" spans="2:9" ht="16.5" customHeight="1" thickBot="1">
      <c r="B59" s="694" t="s">
        <v>207</v>
      </c>
      <c r="C59" s="695">
        <v>0</v>
      </c>
      <c r="D59" s="695">
        <v>626</v>
      </c>
      <c r="E59" s="695">
        <v>12494</v>
      </c>
      <c r="F59" s="695">
        <v>2473</v>
      </c>
      <c r="G59" s="695">
        <v>13285</v>
      </c>
      <c r="H59" s="695">
        <v>0</v>
      </c>
      <c r="I59" s="696">
        <f t="shared" si="14"/>
        <v>28878</v>
      </c>
    </row>
    <row r="60" spans="2:9" ht="30" customHeight="1" thickBot="1">
      <c r="B60" s="162" t="s">
        <v>509</v>
      </c>
      <c r="C60" s="528">
        <f aca="true" t="shared" si="15" ref="C60:H60">C51+C52</f>
        <v>0</v>
      </c>
      <c r="D60" s="528">
        <f t="shared" si="15"/>
        <v>-105464</v>
      </c>
      <c r="E60" s="528">
        <f t="shared" si="15"/>
        <v>-479141</v>
      </c>
      <c r="F60" s="528">
        <f t="shared" si="15"/>
        <v>-103083</v>
      </c>
      <c r="G60" s="528">
        <f t="shared" si="15"/>
        <v>-326388</v>
      </c>
      <c r="H60" s="528">
        <f t="shared" si="15"/>
        <v>0</v>
      </c>
      <c r="I60" s="690">
        <f t="shared" si="14"/>
        <v>-1014076</v>
      </c>
    </row>
    <row r="61" spans="2:9" ht="30" customHeight="1" thickBot="1">
      <c r="B61" s="162" t="s">
        <v>502</v>
      </c>
      <c r="C61" s="528">
        <v>0</v>
      </c>
      <c r="D61" s="528">
        <v>-56139</v>
      </c>
      <c r="E61" s="528">
        <v>0</v>
      </c>
      <c r="F61" s="528">
        <v>-25</v>
      </c>
      <c r="G61" s="528">
        <v>-131</v>
      </c>
      <c r="H61" s="528">
        <v>-180</v>
      </c>
      <c r="I61" s="690">
        <f t="shared" si="14"/>
        <v>-56475</v>
      </c>
    </row>
    <row r="62" spans="2:9" ht="16.5" customHeight="1">
      <c r="B62" s="698" t="s">
        <v>208</v>
      </c>
      <c r="C62" s="358">
        <v>0</v>
      </c>
      <c r="D62" s="358">
        <v>-2000</v>
      </c>
      <c r="E62" s="358">
        <v>0</v>
      </c>
      <c r="F62" s="358">
        <v>-13</v>
      </c>
      <c r="G62" s="358">
        <v>0</v>
      </c>
      <c r="H62" s="358">
        <v>0</v>
      </c>
      <c r="I62" s="337">
        <f>SUM(C62:H62)</f>
        <v>-2013</v>
      </c>
    </row>
    <row r="63" spans="2:9" ht="16.5" customHeight="1" thickBot="1">
      <c r="B63" s="694" t="s">
        <v>209</v>
      </c>
      <c r="C63" s="695">
        <v>0</v>
      </c>
      <c r="D63" s="695">
        <v>0</v>
      </c>
      <c r="E63" s="695">
        <v>0</v>
      </c>
      <c r="F63" s="695">
        <v>5</v>
      </c>
      <c r="G63" s="695">
        <v>0</v>
      </c>
      <c r="H63" s="695">
        <v>0</v>
      </c>
      <c r="I63" s="696">
        <f>SUM(C63:H63)</f>
        <v>5</v>
      </c>
    </row>
    <row r="64" spans="2:9" ht="30" customHeight="1" thickBot="1">
      <c r="B64" s="162" t="s">
        <v>510</v>
      </c>
      <c r="C64" s="528">
        <f aca="true" t="shared" si="16" ref="C64:H64">SUM(C61:C63)</f>
        <v>0</v>
      </c>
      <c r="D64" s="528">
        <f t="shared" si="16"/>
        <v>-58139</v>
      </c>
      <c r="E64" s="528">
        <f t="shared" si="16"/>
        <v>0</v>
      </c>
      <c r="F64" s="528">
        <f t="shared" si="16"/>
        <v>-33</v>
      </c>
      <c r="G64" s="528">
        <f t="shared" si="16"/>
        <v>-131</v>
      </c>
      <c r="H64" s="528">
        <f t="shared" si="16"/>
        <v>-180</v>
      </c>
      <c r="I64" s="690">
        <f>SUM(C64:H64)</f>
        <v>-58483</v>
      </c>
    </row>
    <row r="65" spans="2:9" ht="30" customHeight="1" thickBot="1">
      <c r="B65" s="162" t="s">
        <v>511</v>
      </c>
      <c r="C65" s="528">
        <f aca="true" t="shared" si="17" ref="C65:H65">C50+C60+C64</f>
        <v>1335</v>
      </c>
      <c r="D65" s="528">
        <f t="shared" si="17"/>
        <v>193652</v>
      </c>
      <c r="E65" s="528">
        <f t="shared" si="17"/>
        <v>149573</v>
      </c>
      <c r="F65" s="528">
        <f t="shared" si="17"/>
        <v>231210</v>
      </c>
      <c r="G65" s="528">
        <f t="shared" si="17"/>
        <v>84247</v>
      </c>
      <c r="H65" s="528">
        <f t="shared" si="17"/>
        <v>84505</v>
      </c>
      <c r="I65" s="690">
        <f>SUM(C65:H65)</f>
        <v>744522</v>
      </c>
    </row>
    <row r="67" spans="2:9" ht="10.5">
      <c r="B67" s="123"/>
      <c r="C67" s="55"/>
      <c r="D67" s="55"/>
      <c r="E67" s="55"/>
      <c r="F67" s="55"/>
      <c r="G67" s="55"/>
      <c r="H67" s="55"/>
      <c r="I67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3:G9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16384" width="9.140625" style="19" customWidth="1"/>
  </cols>
  <sheetData>
    <row r="3" spans="2:4" ht="16.5" customHeight="1">
      <c r="B3" s="278"/>
      <c r="C3" s="276" t="s">
        <v>526</v>
      </c>
      <c r="D3" s="277" t="s">
        <v>481</v>
      </c>
    </row>
    <row r="4" spans="1:4" s="43" customFormat="1" ht="25.5" customHeight="1" thickBot="1">
      <c r="A4" s="127"/>
      <c r="B4" s="303" t="s">
        <v>341</v>
      </c>
      <c r="C4" s="509"/>
      <c r="D4" s="509"/>
    </row>
    <row r="5" spans="2:4" ht="15" customHeight="1">
      <c r="B5" s="324" t="s">
        <v>33</v>
      </c>
      <c r="C5" s="704">
        <v>47320</v>
      </c>
      <c r="D5" s="511">
        <v>50535</v>
      </c>
    </row>
    <row r="6" spans="2:4" ht="15" customHeight="1">
      <c r="B6" s="197" t="s">
        <v>342</v>
      </c>
      <c r="C6" s="457">
        <v>44575</v>
      </c>
      <c r="D6" s="452">
        <v>57800</v>
      </c>
    </row>
    <row r="7" spans="2:4" ht="15" customHeight="1" thickBot="1">
      <c r="B7" s="521" t="s">
        <v>31</v>
      </c>
      <c r="C7" s="705">
        <v>0</v>
      </c>
      <c r="D7" s="706">
        <v>3</v>
      </c>
    </row>
    <row r="8" spans="2:4" ht="15" customHeight="1" thickBot="1">
      <c r="B8" s="171" t="s">
        <v>388</v>
      </c>
      <c r="C8" s="286">
        <f>SUM(C5:C7)</f>
        <v>91895</v>
      </c>
      <c r="D8" s="296">
        <f>SUM(D5:D7)</f>
        <v>108338</v>
      </c>
    </row>
    <row r="9" spans="2:7" ht="10.5">
      <c r="B9" s="73"/>
      <c r="C9" s="1"/>
      <c r="D9" s="1"/>
      <c r="G9" s="6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3:G32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5" width="9.140625" style="19" customWidth="1"/>
    <col min="6" max="6" width="28.421875" style="19" customWidth="1"/>
    <col min="7" max="16384" width="9.140625" style="19" customWidth="1"/>
  </cols>
  <sheetData>
    <row r="3" spans="2:4" ht="16.5" customHeight="1" thickBot="1">
      <c r="B3" s="278"/>
      <c r="C3" s="276" t="s">
        <v>526</v>
      </c>
      <c r="D3" s="277" t="s">
        <v>481</v>
      </c>
    </row>
    <row r="4" spans="1:6" s="43" customFormat="1" ht="16.5" customHeight="1" hidden="1" thickBot="1">
      <c r="A4" s="127"/>
      <c r="B4" s="163" t="s">
        <v>193</v>
      </c>
      <c r="C4" s="292">
        <f>SUM(C5:C7)</f>
        <v>0</v>
      </c>
      <c r="D4" s="293">
        <f>SUM(D5:D7)</f>
        <v>0</v>
      </c>
      <c r="F4" s="46"/>
    </row>
    <row r="5" spans="2:4" ht="16.5" customHeight="1" hidden="1">
      <c r="B5" s="160" t="s">
        <v>329</v>
      </c>
      <c r="C5" s="279">
        <v>0</v>
      </c>
      <c r="D5" s="280">
        <v>0</v>
      </c>
    </row>
    <row r="6" spans="2:4" ht="16.5" customHeight="1" hidden="1">
      <c r="B6" s="161" t="s">
        <v>227</v>
      </c>
      <c r="C6" s="281">
        <v>0</v>
      </c>
      <c r="D6" s="282">
        <v>0</v>
      </c>
    </row>
    <row r="7" spans="2:4" ht="16.5" customHeight="1" hidden="1" thickBot="1">
      <c r="B7" s="283" t="s">
        <v>78</v>
      </c>
      <c r="C7" s="284">
        <v>0</v>
      </c>
      <c r="D7" s="285">
        <v>0</v>
      </c>
    </row>
    <row r="8" spans="1:4" s="43" customFormat="1" ht="15" customHeight="1" thickBot="1">
      <c r="A8" s="127"/>
      <c r="B8" s="162" t="s">
        <v>228</v>
      </c>
      <c r="C8" s="286">
        <f>SUM(C9:C14)</f>
        <v>848156</v>
      </c>
      <c r="D8" s="287">
        <f>SUM(D9:D14)</f>
        <v>971192</v>
      </c>
    </row>
    <row r="9" spans="2:4" ht="15" customHeight="1">
      <c r="B9" s="160" t="s">
        <v>229</v>
      </c>
      <c r="C9" s="279">
        <v>152110</v>
      </c>
      <c r="D9" s="280">
        <v>222454</v>
      </c>
    </row>
    <row r="10" spans="2:4" ht="15" customHeight="1">
      <c r="B10" s="161" t="s">
        <v>230</v>
      </c>
      <c r="C10" s="281">
        <v>11520</v>
      </c>
      <c r="D10" s="282">
        <v>2365</v>
      </c>
    </row>
    <row r="11" spans="2:4" ht="15" customHeight="1">
      <c r="B11" s="161" t="s">
        <v>231</v>
      </c>
      <c r="C11" s="281">
        <v>171028</v>
      </c>
      <c r="D11" s="282">
        <v>115938</v>
      </c>
    </row>
    <row r="12" spans="2:4" ht="15" customHeight="1">
      <c r="B12" s="161" t="s">
        <v>235</v>
      </c>
      <c r="C12" s="281">
        <v>55792</v>
      </c>
      <c r="D12" s="282">
        <v>56315</v>
      </c>
    </row>
    <row r="13" spans="2:4" ht="15" customHeight="1">
      <c r="B13" s="161" t="s">
        <v>118</v>
      </c>
      <c r="C13" s="281">
        <v>354737</v>
      </c>
      <c r="D13" s="282">
        <v>298791</v>
      </c>
    </row>
    <row r="14" spans="2:4" ht="15" customHeight="1" thickBot="1">
      <c r="B14" s="161" t="s">
        <v>78</v>
      </c>
      <c r="C14" s="281">
        <v>102969</v>
      </c>
      <c r="D14" s="282">
        <v>275329</v>
      </c>
    </row>
    <row r="15" spans="2:4" ht="15" customHeight="1" thickBot="1">
      <c r="B15" s="162" t="s">
        <v>236</v>
      </c>
      <c r="C15" s="286">
        <f>C8+C4</f>
        <v>848156</v>
      </c>
      <c r="D15" s="287">
        <f>D8+D4</f>
        <v>971192</v>
      </c>
    </row>
    <row r="16" spans="2:4" ht="9.75" customHeight="1" thickBot="1">
      <c r="B16" s="707"/>
      <c r="C16" s="708"/>
      <c r="D16" s="708"/>
    </row>
    <row r="17" spans="2:4" ht="15" customHeight="1">
      <c r="B17" s="354" t="s">
        <v>119</v>
      </c>
      <c r="C17" s="844">
        <v>442347</v>
      </c>
      <c r="D17" s="845">
        <v>643751</v>
      </c>
    </row>
    <row r="18" spans="2:4" ht="15" customHeight="1" thickBot="1">
      <c r="B18" s="167" t="s">
        <v>120</v>
      </c>
      <c r="C18" s="846">
        <v>405809</v>
      </c>
      <c r="D18" s="847">
        <v>327441</v>
      </c>
    </row>
    <row r="20" spans="2:7" ht="10.5">
      <c r="B20" s="73"/>
      <c r="C20" s="1"/>
      <c r="D20" s="1"/>
      <c r="G20" s="61"/>
    </row>
    <row r="22" spans="2:4" ht="16.5" customHeight="1">
      <c r="B22" s="278"/>
      <c r="C22" s="276" t="s">
        <v>526</v>
      </c>
      <c r="D22" s="277" t="s">
        <v>481</v>
      </c>
    </row>
    <row r="23" spans="1:4" s="43" customFormat="1" ht="15" customHeight="1" thickBot="1">
      <c r="A23" s="127"/>
      <c r="B23" s="163" t="s">
        <v>65</v>
      </c>
      <c r="C23" s="292">
        <f>SUM(C24:C26)</f>
        <v>206105</v>
      </c>
      <c r="D23" s="293">
        <f>SUM(D24:D26)</f>
        <v>321778</v>
      </c>
    </row>
    <row r="24" spans="2:4" ht="15" customHeight="1">
      <c r="B24" s="160" t="s">
        <v>66</v>
      </c>
      <c r="C24" s="279">
        <v>191726</v>
      </c>
      <c r="D24" s="280">
        <v>310879</v>
      </c>
    </row>
    <row r="25" spans="2:4" ht="15" customHeight="1">
      <c r="B25" s="355" t="s">
        <v>564</v>
      </c>
      <c r="C25" s="281">
        <v>5642</v>
      </c>
      <c r="D25" s="282">
        <v>5847</v>
      </c>
    </row>
    <row r="26" spans="2:4" ht="15" customHeight="1">
      <c r="B26" s="161" t="s">
        <v>67</v>
      </c>
      <c r="C26" s="281">
        <v>8737</v>
      </c>
      <c r="D26" s="282">
        <v>5052</v>
      </c>
    </row>
    <row r="27" spans="2:4" ht="15" customHeight="1" thickBot="1">
      <c r="B27" s="283" t="s">
        <v>68</v>
      </c>
      <c r="C27" s="281">
        <v>-14073</v>
      </c>
      <c r="D27" s="282">
        <v>-7627</v>
      </c>
    </row>
    <row r="28" spans="2:4" ht="15" customHeight="1" thickBot="1">
      <c r="B28" s="162" t="s">
        <v>471</v>
      </c>
      <c r="C28" s="286">
        <f>C23+C27</f>
        <v>192032</v>
      </c>
      <c r="D28" s="287">
        <f>D23+D27</f>
        <v>314151</v>
      </c>
    </row>
    <row r="31" spans="2:4" ht="10.5">
      <c r="B31" s="709"/>
      <c r="C31" s="710"/>
      <c r="D31" s="710"/>
    </row>
    <row r="32" spans="3:4" ht="10.5">
      <c r="C32" s="711"/>
      <c r="D32" s="7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>
      <c r="B3" s="160" t="s">
        <v>79</v>
      </c>
      <c r="C3" s="279">
        <v>943397</v>
      </c>
      <c r="D3" s="280">
        <v>1235941</v>
      </c>
    </row>
    <row r="4" spans="2:4" ht="16.5" customHeight="1">
      <c r="B4" s="161" t="s">
        <v>241</v>
      </c>
      <c r="C4" s="281">
        <v>44293</v>
      </c>
      <c r="D4" s="282">
        <v>144870</v>
      </c>
    </row>
    <row r="5" spans="2:6" ht="16.5" customHeight="1">
      <c r="B5" s="161" t="s">
        <v>238</v>
      </c>
      <c r="C5" s="281">
        <v>6964907</v>
      </c>
      <c r="D5" s="282">
        <v>9374045</v>
      </c>
      <c r="F5" s="61"/>
    </row>
    <row r="6" spans="2:4" ht="16.5" customHeight="1">
      <c r="B6" s="161" t="s">
        <v>1</v>
      </c>
      <c r="C6" s="281">
        <v>114322</v>
      </c>
      <c r="D6" s="282">
        <v>778145</v>
      </c>
    </row>
    <row r="7" spans="2:4" ht="16.5" customHeight="1">
      <c r="B7" s="355" t="s">
        <v>216</v>
      </c>
      <c r="C7" s="712">
        <v>361725</v>
      </c>
      <c r="D7" s="713">
        <v>427026</v>
      </c>
    </row>
    <row r="8" spans="2:4" ht="16.5" customHeight="1">
      <c r="B8" s="161" t="s">
        <v>237</v>
      </c>
      <c r="C8" s="281">
        <v>1280</v>
      </c>
      <c r="D8" s="282">
        <v>2053</v>
      </c>
    </row>
    <row r="9" spans="2:4" ht="16.5" customHeight="1" thickBot="1">
      <c r="B9" s="714" t="s">
        <v>2</v>
      </c>
      <c r="C9" s="715">
        <v>56829</v>
      </c>
      <c r="D9" s="716">
        <v>57251</v>
      </c>
    </row>
    <row r="10" spans="2:4" ht="16.5" customHeight="1" thickBot="1">
      <c r="B10" s="910" t="s">
        <v>373</v>
      </c>
      <c r="C10" s="911">
        <f>SUM(C3:C9)</f>
        <v>8486753</v>
      </c>
      <c r="D10" s="912">
        <f>SUM(D3:D9)</f>
        <v>12019331</v>
      </c>
    </row>
    <row r="11" spans="2:4" ht="9.75" customHeight="1" thickBot="1">
      <c r="B11" s="717"/>
      <c r="C11" s="718"/>
      <c r="D11" s="718"/>
    </row>
    <row r="12" spans="2:4" ht="16.5" customHeight="1">
      <c r="B12" s="698" t="s">
        <v>119</v>
      </c>
      <c r="C12" s="827">
        <v>4846880</v>
      </c>
      <c r="D12" s="828">
        <v>5892092</v>
      </c>
    </row>
    <row r="13" spans="2:4" ht="16.5" customHeight="1" thickBot="1">
      <c r="B13" s="167" t="s">
        <v>120</v>
      </c>
      <c r="C13" s="328">
        <v>3639873</v>
      </c>
      <c r="D13" s="666">
        <v>6127239</v>
      </c>
    </row>
    <row r="15" spans="2:4" ht="10.5">
      <c r="B15" s="73"/>
      <c r="C15" s="1"/>
      <c r="D15" s="1"/>
    </row>
    <row r="16" spans="2:4" ht="10.5">
      <c r="B16" s="73"/>
      <c r="C16" s="78"/>
      <c r="D16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H10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5" customWidth="1"/>
    <col min="5" max="5" width="9.140625" style="19" customWidth="1"/>
    <col min="6" max="6" width="15.7109375" style="19" customWidth="1"/>
    <col min="7" max="8" width="9.8515625" style="19" bestFit="1" customWidth="1"/>
    <col min="9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 thickBot="1">
      <c r="B3" s="517" t="s">
        <v>244</v>
      </c>
      <c r="C3" s="518">
        <f>SUM(C4:C8)</f>
        <v>53494909</v>
      </c>
      <c r="D3" s="519">
        <f>SUM(D4:D8)</f>
        <v>46117051</v>
      </c>
    </row>
    <row r="4" spans="2:4" ht="16.5" customHeight="1">
      <c r="B4" s="170" t="s">
        <v>79</v>
      </c>
      <c r="C4" s="719">
        <v>38051354</v>
      </c>
      <c r="D4" s="343">
        <v>32468053</v>
      </c>
    </row>
    <row r="5" spans="2:4" ht="16.5" customHeight="1" thickBot="1">
      <c r="B5" s="298" t="s">
        <v>241</v>
      </c>
      <c r="C5" s="316">
        <v>15380844</v>
      </c>
      <c r="D5" s="317">
        <v>13604623</v>
      </c>
    </row>
    <row r="6" spans="2:4" ht="16.5" customHeight="1" hidden="1">
      <c r="B6" s="298" t="s">
        <v>238</v>
      </c>
      <c r="C6" s="316">
        <v>0</v>
      </c>
      <c r="D6" s="317">
        <v>0</v>
      </c>
    </row>
    <row r="7" spans="2:4" ht="16.5" customHeight="1" hidden="1" thickBot="1">
      <c r="B7" s="665" t="s">
        <v>242</v>
      </c>
      <c r="C7" s="720">
        <v>0</v>
      </c>
      <c r="D7" s="721">
        <v>0</v>
      </c>
    </row>
    <row r="8" spans="2:4" ht="16.5" customHeight="1" thickBot="1">
      <c r="B8" s="722" t="s">
        <v>243</v>
      </c>
      <c r="C8" s="723">
        <f>SUM(C9:C10)</f>
        <v>62711</v>
      </c>
      <c r="D8" s="724">
        <f>SUM(D9:D10)</f>
        <v>44375</v>
      </c>
    </row>
    <row r="9" spans="2:4" ht="16.5" customHeight="1">
      <c r="B9" s="520" t="s">
        <v>239</v>
      </c>
      <c r="C9" s="719">
        <v>31098</v>
      </c>
      <c r="D9" s="343">
        <v>22205</v>
      </c>
    </row>
    <row r="10" spans="2:4" ht="16.5" customHeight="1" thickBot="1">
      <c r="B10" s="521" t="s">
        <v>78</v>
      </c>
      <c r="C10" s="720">
        <v>31613</v>
      </c>
      <c r="D10" s="721">
        <v>22170</v>
      </c>
    </row>
    <row r="11" spans="2:8" ht="16.5" customHeight="1" thickBot="1">
      <c r="B11" s="171" t="s">
        <v>240</v>
      </c>
      <c r="C11" s="384">
        <f>SUM(C12:C16)</f>
        <v>37383484</v>
      </c>
      <c r="D11" s="385">
        <f>SUM(D12:D16)</f>
        <v>34423929</v>
      </c>
      <c r="G11" s="128"/>
      <c r="H11" s="129"/>
    </row>
    <row r="12" spans="2:8" ht="16.5" customHeight="1">
      <c r="B12" s="170" t="s">
        <v>79</v>
      </c>
      <c r="C12" s="719">
        <v>22065224</v>
      </c>
      <c r="D12" s="343">
        <v>16800113</v>
      </c>
      <c r="G12" s="130"/>
      <c r="H12" s="97"/>
    </row>
    <row r="13" spans="2:8" ht="16.5" customHeight="1">
      <c r="B13" s="298" t="s">
        <v>241</v>
      </c>
      <c r="C13" s="316">
        <v>8911873</v>
      </c>
      <c r="D13" s="317">
        <v>12209975</v>
      </c>
      <c r="G13" s="130"/>
      <c r="H13" s="97"/>
    </row>
    <row r="14" spans="2:8" ht="16.5" customHeight="1">
      <c r="B14" s="298" t="s">
        <v>238</v>
      </c>
      <c r="C14" s="316">
        <v>4201768</v>
      </c>
      <c r="D14" s="317">
        <v>3634064</v>
      </c>
      <c r="G14" s="130"/>
      <c r="H14" s="130"/>
    </row>
    <row r="15" spans="2:8" ht="16.5" customHeight="1" thickBot="1">
      <c r="B15" s="298" t="s">
        <v>242</v>
      </c>
      <c r="C15" s="166">
        <v>1600487</v>
      </c>
      <c r="D15" s="317">
        <v>1093712</v>
      </c>
      <c r="G15" s="130"/>
      <c r="H15" s="130"/>
    </row>
    <row r="16" spans="2:8" ht="16.5" customHeight="1" thickBot="1">
      <c r="B16" s="722" t="s">
        <v>243</v>
      </c>
      <c r="C16" s="723">
        <f>SUM(C17:C18)</f>
        <v>604132</v>
      </c>
      <c r="D16" s="724">
        <f>SUM(D17:D18)</f>
        <v>686065</v>
      </c>
      <c r="G16" s="131"/>
      <c r="H16" s="131"/>
    </row>
    <row r="17" spans="2:8" ht="16.5" customHeight="1">
      <c r="B17" s="197" t="s">
        <v>239</v>
      </c>
      <c r="C17" s="316">
        <v>392425</v>
      </c>
      <c r="D17" s="317">
        <v>566645</v>
      </c>
      <c r="G17" s="132"/>
      <c r="H17" s="133"/>
    </row>
    <row r="18" spans="2:8" ht="16.5" customHeight="1" thickBot="1">
      <c r="B18" s="197" t="s">
        <v>78</v>
      </c>
      <c r="C18" s="316">
        <v>211707</v>
      </c>
      <c r="D18" s="317">
        <v>119420</v>
      </c>
      <c r="G18" s="132"/>
      <c r="H18" s="133"/>
    </row>
    <row r="19" spans="2:4" ht="16.5" customHeight="1" thickBot="1">
      <c r="B19" s="171" t="s">
        <v>245</v>
      </c>
      <c r="C19" s="384">
        <f>SUM(C20:C23)</f>
        <v>539569</v>
      </c>
      <c r="D19" s="385">
        <f>SUM(D20:D23)</f>
        <v>599886</v>
      </c>
    </row>
    <row r="20" spans="2:4" ht="16.5" customHeight="1">
      <c r="B20" s="298" t="s">
        <v>79</v>
      </c>
      <c r="C20" s="316">
        <v>466078</v>
      </c>
      <c r="D20" s="317">
        <v>468038</v>
      </c>
    </row>
    <row r="21" spans="2:4" ht="16.5" customHeight="1" thickBot="1">
      <c r="B21" s="298" t="s">
        <v>241</v>
      </c>
      <c r="C21" s="316">
        <v>65507</v>
      </c>
      <c r="D21" s="317">
        <v>131104</v>
      </c>
    </row>
    <row r="22" spans="2:4" ht="16.5" customHeight="1" hidden="1" thickBot="1">
      <c r="B22" s="298" t="s">
        <v>242</v>
      </c>
      <c r="C22" s="316">
        <v>0</v>
      </c>
      <c r="D22" s="317">
        <v>0</v>
      </c>
    </row>
    <row r="23" spans="2:4" ht="16.5" customHeight="1" thickBot="1">
      <c r="B23" s="722" t="s">
        <v>243</v>
      </c>
      <c r="C23" s="723">
        <f>SUM(C24:C25)</f>
        <v>7984</v>
      </c>
      <c r="D23" s="724">
        <f>SUM(D24:D25)</f>
        <v>744</v>
      </c>
    </row>
    <row r="24" spans="2:4" ht="16.5" customHeight="1">
      <c r="B24" s="298" t="s">
        <v>239</v>
      </c>
      <c r="C24" s="316">
        <v>3</v>
      </c>
      <c r="D24" s="317">
        <v>0</v>
      </c>
    </row>
    <row r="25" spans="2:4" ht="16.5" customHeight="1" thickBot="1">
      <c r="B25" s="298" t="s">
        <v>78</v>
      </c>
      <c r="C25" s="316">
        <v>7981</v>
      </c>
      <c r="D25" s="317">
        <v>744</v>
      </c>
    </row>
    <row r="26" spans="2:6" ht="16.5" customHeight="1" thickBot="1">
      <c r="B26" s="171" t="s">
        <v>246</v>
      </c>
      <c r="C26" s="384">
        <f>C3+C11+C19</f>
        <v>91417962</v>
      </c>
      <c r="D26" s="385">
        <f>D3+D11+D19</f>
        <v>81140866</v>
      </c>
      <c r="F26" s="61"/>
    </row>
    <row r="27" spans="2:4" ht="9.75" customHeight="1" thickBot="1">
      <c r="B27" s="725"/>
      <c r="C27" s="726"/>
      <c r="D27" s="726"/>
    </row>
    <row r="28" spans="2:4" ht="16.5" customHeight="1">
      <c r="B28" s="313" t="s">
        <v>119</v>
      </c>
      <c r="C28" s="396">
        <v>85191150</v>
      </c>
      <c r="D28" s="397">
        <v>74696817</v>
      </c>
    </row>
    <row r="29" spans="2:4" ht="16.5" customHeight="1" thickBot="1">
      <c r="B29" s="300" t="s">
        <v>120</v>
      </c>
      <c r="C29" s="383">
        <v>6226812</v>
      </c>
      <c r="D29" s="398">
        <v>6444049</v>
      </c>
    </row>
    <row r="31" spans="2:4" ht="10.5">
      <c r="B31" s="73"/>
      <c r="C31" s="1"/>
      <c r="D31" s="1"/>
    </row>
    <row r="32" spans="2:4" ht="10.5">
      <c r="B32" s="73"/>
      <c r="C32" s="1"/>
      <c r="D32" s="1"/>
    </row>
    <row r="37" spans="2:4" ht="10.5">
      <c r="B37" s="19"/>
      <c r="C37" s="19"/>
      <c r="D37" s="19"/>
    </row>
    <row r="38" spans="2:4" ht="10.5">
      <c r="B38" s="19"/>
      <c r="C38" s="19"/>
      <c r="D38" s="19"/>
    </row>
    <row r="39" spans="2:4" ht="10.5">
      <c r="B39" s="19"/>
      <c r="C39" s="19"/>
      <c r="D39" s="19"/>
    </row>
    <row r="40" spans="2:4" ht="10.5">
      <c r="B40" s="19"/>
      <c r="C40" s="19"/>
      <c r="D40" s="19"/>
    </row>
    <row r="41" spans="2:4" ht="10.5">
      <c r="B41" s="19"/>
      <c r="C41" s="19"/>
      <c r="D41" s="19"/>
    </row>
    <row r="42" spans="2:4" ht="10.5">
      <c r="B42" s="19"/>
      <c r="C42" s="19"/>
      <c r="D42" s="19"/>
    </row>
    <row r="43" spans="2:4" ht="10.5">
      <c r="B43" s="19"/>
      <c r="C43" s="19"/>
      <c r="D43" s="19"/>
    </row>
    <row r="44" spans="2:4" ht="10.5">
      <c r="B44" s="19"/>
      <c r="C44" s="19"/>
      <c r="D44" s="19"/>
    </row>
    <row r="45" spans="2:4" ht="10.5">
      <c r="B45" s="19"/>
      <c r="C45" s="19"/>
      <c r="D45" s="19"/>
    </row>
    <row r="46" spans="2:4" ht="10.5">
      <c r="B46" s="19"/>
      <c r="C46" s="19"/>
      <c r="D46" s="19"/>
    </row>
    <row r="47" spans="2:4" ht="10.5">
      <c r="B47" s="19"/>
      <c r="C47" s="19"/>
      <c r="D47" s="19"/>
    </row>
    <row r="48" spans="2:4" ht="10.5">
      <c r="B48" s="19"/>
      <c r="C48" s="19"/>
      <c r="D48" s="19"/>
    </row>
    <row r="49" spans="2:4" ht="10.5">
      <c r="B49" s="19"/>
      <c r="C49" s="19"/>
      <c r="D49" s="19"/>
    </row>
    <row r="50" spans="2:4" ht="10.5">
      <c r="B50" s="19"/>
      <c r="C50" s="19"/>
      <c r="D50" s="19"/>
    </row>
    <row r="51" spans="2:4" ht="10.5">
      <c r="B51" s="19"/>
      <c r="C51" s="19"/>
      <c r="D51" s="19"/>
    </row>
    <row r="52" spans="2:4" ht="10.5">
      <c r="B52" s="19"/>
      <c r="C52" s="19"/>
      <c r="D52" s="19"/>
    </row>
    <row r="53" spans="2:4" ht="10.5">
      <c r="B53" s="19"/>
      <c r="C53" s="19"/>
      <c r="D53" s="19"/>
    </row>
    <row r="54" spans="2:4" ht="10.5">
      <c r="B54" s="19"/>
      <c r="C54" s="19"/>
      <c r="D54" s="19"/>
    </row>
    <row r="55" spans="2:4" ht="10.5">
      <c r="B55" s="19"/>
      <c r="C55" s="19"/>
      <c r="D55" s="19"/>
    </row>
    <row r="56" spans="2:4" ht="10.5">
      <c r="B56" s="19"/>
      <c r="C56" s="19"/>
      <c r="D56" s="19"/>
    </row>
    <row r="57" spans="2:4" ht="10.5">
      <c r="B57" s="19"/>
      <c r="C57" s="19"/>
      <c r="D57" s="19"/>
    </row>
    <row r="58" spans="2:4" ht="10.5">
      <c r="B58" s="19"/>
      <c r="C58" s="19"/>
      <c r="D58" s="19"/>
    </row>
    <row r="59" spans="2:4" ht="10.5">
      <c r="B59" s="19"/>
      <c r="C59" s="19"/>
      <c r="D59" s="19"/>
    </row>
    <row r="60" spans="2:4" ht="10.5">
      <c r="B60" s="19"/>
      <c r="C60" s="19"/>
      <c r="D60" s="19"/>
    </row>
    <row r="61" spans="2:4" ht="10.5">
      <c r="B61" s="19"/>
      <c r="C61" s="19"/>
      <c r="D61" s="19"/>
    </row>
    <row r="62" spans="2:4" ht="10.5">
      <c r="B62" s="19"/>
      <c r="C62" s="19"/>
      <c r="D62" s="19"/>
    </row>
    <row r="63" spans="2:4" ht="10.5">
      <c r="B63" s="19"/>
      <c r="C63" s="19"/>
      <c r="D63" s="19"/>
    </row>
    <row r="64" spans="2:4" ht="10.5">
      <c r="B64" s="19"/>
      <c r="C64" s="19"/>
      <c r="D64" s="19"/>
    </row>
    <row r="65" spans="2:4" ht="10.5">
      <c r="B65" s="19"/>
      <c r="C65" s="19"/>
      <c r="D65" s="19"/>
    </row>
    <row r="66" spans="2:4" ht="10.5">
      <c r="B66" s="19"/>
      <c r="C66" s="19"/>
      <c r="D66" s="19"/>
    </row>
    <row r="67" spans="2:4" ht="10.5">
      <c r="B67" s="19"/>
      <c r="C67" s="19"/>
      <c r="D67" s="19"/>
    </row>
    <row r="68" spans="2:4" ht="10.5">
      <c r="B68" s="19"/>
      <c r="C68" s="19"/>
      <c r="D68" s="19"/>
    </row>
    <row r="69" spans="2:4" ht="10.5">
      <c r="B69" s="19"/>
      <c r="C69" s="19"/>
      <c r="D69" s="19"/>
    </row>
    <row r="70" spans="2:4" ht="10.5">
      <c r="B70" s="19"/>
      <c r="C70" s="19"/>
      <c r="D70" s="19"/>
    </row>
    <row r="71" spans="2:4" ht="10.5">
      <c r="B71" s="19"/>
      <c r="C71" s="19"/>
      <c r="D71" s="19"/>
    </row>
    <row r="72" spans="2:4" ht="10.5">
      <c r="B72" s="19"/>
      <c r="C72" s="19"/>
      <c r="D72" s="19"/>
    </row>
    <row r="73" spans="2:4" ht="10.5">
      <c r="B73" s="19"/>
      <c r="C73" s="19"/>
      <c r="D73" s="19"/>
    </row>
    <row r="74" ht="10.5">
      <c r="B74" s="42"/>
    </row>
    <row r="75" ht="10.5">
      <c r="B75" s="42"/>
    </row>
    <row r="76" ht="10.5">
      <c r="B76" s="42"/>
    </row>
    <row r="77" ht="10.5">
      <c r="B77" s="42"/>
    </row>
    <row r="78" ht="10.5">
      <c r="B78" s="42"/>
    </row>
    <row r="79" ht="10.5">
      <c r="B79" s="42"/>
    </row>
    <row r="80" ht="10.5">
      <c r="B80" s="42"/>
    </row>
    <row r="81" ht="10.5">
      <c r="B81" s="42"/>
    </row>
    <row r="82" ht="10.5">
      <c r="B82" s="42"/>
    </row>
    <row r="83" ht="10.5">
      <c r="B83" s="42"/>
    </row>
    <row r="84" ht="10.5">
      <c r="B84" s="42"/>
    </row>
    <row r="85" ht="10.5">
      <c r="B85" s="42"/>
    </row>
    <row r="86" ht="10.5">
      <c r="B86" s="42"/>
    </row>
    <row r="87" ht="10.5">
      <c r="B87" s="42"/>
    </row>
    <row r="88" ht="10.5">
      <c r="B88" s="42"/>
    </row>
    <row r="89" ht="10.5">
      <c r="B89" s="42"/>
    </row>
    <row r="90" ht="10.5">
      <c r="B90" s="42"/>
    </row>
    <row r="91" ht="10.5">
      <c r="B91" s="42"/>
    </row>
    <row r="92" ht="10.5">
      <c r="B92" s="42"/>
    </row>
    <row r="93" ht="10.5">
      <c r="B93" s="42"/>
    </row>
    <row r="94" ht="10.5">
      <c r="B94" s="42"/>
    </row>
    <row r="95" ht="10.5">
      <c r="B95" s="42"/>
    </row>
    <row r="96" ht="10.5">
      <c r="B96" s="42"/>
    </row>
    <row r="97" ht="10.5">
      <c r="B97" s="42"/>
    </row>
    <row r="98" ht="10.5">
      <c r="B98" s="42"/>
    </row>
    <row r="99" ht="10.5">
      <c r="B99" s="42"/>
    </row>
    <row r="100" ht="10.5">
      <c r="B100" s="42"/>
    </row>
    <row r="101" ht="10.5">
      <c r="B101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I157"/>
  <sheetViews>
    <sheetView zoomScale="90" zoomScaleNormal="90" zoomScalePageLayoutView="0" workbookViewId="0" topLeftCell="A114">
      <selection activeCell="K11" sqref="K11"/>
    </sheetView>
  </sheetViews>
  <sheetFormatPr defaultColWidth="9.140625" defaultRowHeight="12.75"/>
  <cols>
    <col min="1" max="1" width="25.8515625" style="134" customWidth="1"/>
    <col min="2" max="2" width="15.7109375" style="135" customWidth="1"/>
    <col min="3" max="3" width="16.7109375" style="135" customWidth="1"/>
    <col min="4" max="4" width="32.57421875" style="135" customWidth="1"/>
    <col min="5" max="5" width="16.7109375" style="135" customWidth="1"/>
    <col min="6" max="6" width="16.7109375" style="134" customWidth="1"/>
    <col min="7" max="7" width="9.140625" style="134" customWidth="1"/>
    <col min="8" max="8" width="9.57421875" style="134" bestFit="1" customWidth="1"/>
    <col min="9" max="16384" width="9.140625" style="134" customWidth="1"/>
  </cols>
  <sheetData>
    <row r="2" spans="1:2" ht="16.5" customHeight="1">
      <c r="A2" s="983" t="s">
        <v>531</v>
      </c>
      <c r="B2" s="983"/>
    </row>
    <row r="3" spans="1:6" ht="24.75" customHeight="1">
      <c r="A3" s="728" t="s">
        <v>191</v>
      </c>
      <c r="B3" s="729" t="s">
        <v>247</v>
      </c>
      <c r="C3" s="729" t="s">
        <v>335</v>
      </c>
      <c r="D3" s="729" t="s">
        <v>158</v>
      </c>
      <c r="E3" s="730" t="s">
        <v>248</v>
      </c>
      <c r="F3" s="731" t="s">
        <v>3</v>
      </c>
    </row>
    <row r="4" spans="1:6" ht="16.5" customHeight="1" thickBot="1">
      <c r="A4" s="851" t="s">
        <v>250</v>
      </c>
      <c r="B4" s="852">
        <f>SUM(B5:B33)</f>
        <v>1102190</v>
      </c>
      <c r="C4" s="853"/>
      <c r="D4" s="853"/>
      <c r="E4" s="853"/>
      <c r="F4" s="854">
        <f>SUM(F5:F33)</f>
        <v>1101802</v>
      </c>
    </row>
    <row r="5" spans="1:6" ht="16.5" customHeight="1">
      <c r="A5" s="855" t="s">
        <v>431</v>
      </c>
      <c r="B5" s="856">
        <v>86000</v>
      </c>
      <c r="C5" s="857">
        <v>0.0209</v>
      </c>
      <c r="D5" s="858" t="s">
        <v>436</v>
      </c>
      <c r="E5" s="859" t="s">
        <v>574</v>
      </c>
      <c r="F5" s="860">
        <v>85995</v>
      </c>
    </row>
    <row r="6" spans="1:6" ht="16.5" customHeight="1">
      <c r="A6" s="803" t="s">
        <v>431</v>
      </c>
      <c r="B6" s="861">
        <v>100000</v>
      </c>
      <c r="C6" s="862">
        <v>0.021</v>
      </c>
      <c r="D6" s="858" t="s">
        <v>436</v>
      </c>
      <c r="E6" s="863" t="s">
        <v>575</v>
      </c>
      <c r="F6" s="864">
        <v>99982</v>
      </c>
    </row>
    <row r="7" spans="1:6" ht="16.5" customHeight="1">
      <c r="A7" s="803" t="s">
        <v>431</v>
      </c>
      <c r="B7" s="861">
        <v>50000</v>
      </c>
      <c r="C7" s="862">
        <v>0.0194</v>
      </c>
      <c r="D7" s="858" t="s">
        <v>436</v>
      </c>
      <c r="E7" s="863" t="s">
        <v>576</v>
      </c>
      <c r="F7" s="864">
        <v>49987</v>
      </c>
    </row>
    <row r="8" spans="1:6" ht="16.5" customHeight="1">
      <c r="A8" s="803" t="s">
        <v>431</v>
      </c>
      <c r="B8" s="861">
        <v>25000</v>
      </c>
      <c r="C8" s="862">
        <v>0.0193</v>
      </c>
      <c r="D8" s="858" t="s">
        <v>436</v>
      </c>
      <c r="E8" s="863" t="s">
        <v>577</v>
      </c>
      <c r="F8" s="864">
        <v>24988</v>
      </c>
    </row>
    <row r="9" spans="1:6" ht="16.5" customHeight="1">
      <c r="A9" s="803" t="s">
        <v>431</v>
      </c>
      <c r="B9" s="861">
        <v>10000</v>
      </c>
      <c r="C9" s="862">
        <v>0.0212</v>
      </c>
      <c r="D9" s="858" t="s">
        <v>436</v>
      </c>
      <c r="E9" s="863" t="s">
        <v>578</v>
      </c>
      <c r="F9" s="864">
        <v>9995</v>
      </c>
    </row>
    <row r="10" spans="1:6" ht="16.5" customHeight="1">
      <c r="A10" s="803" t="s">
        <v>431</v>
      </c>
      <c r="B10" s="861">
        <v>10000</v>
      </c>
      <c r="C10" s="862">
        <v>0.0212</v>
      </c>
      <c r="D10" s="858" t="s">
        <v>436</v>
      </c>
      <c r="E10" s="863" t="s">
        <v>579</v>
      </c>
      <c r="F10" s="864">
        <v>9995</v>
      </c>
    </row>
    <row r="11" spans="1:6" ht="16.5" customHeight="1">
      <c r="A11" s="803" t="s">
        <v>431</v>
      </c>
      <c r="B11" s="861">
        <v>25000</v>
      </c>
      <c r="C11" s="862">
        <v>0.0192</v>
      </c>
      <c r="D11" s="858" t="s">
        <v>436</v>
      </c>
      <c r="E11" s="863" t="s">
        <v>580</v>
      </c>
      <c r="F11" s="864">
        <v>24984</v>
      </c>
    </row>
    <row r="12" spans="1:6" ht="16.5" customHeight="1">
      <c r="A12" s="803" t="s">
        <v>431</v>
      </c>
      <c r="B12" s="861">
        <v>18000</v>
      </c>
      <c r="C12" s="862">
        <v>0.0192</v>
      </c>
      <c r="D12" s="858" t="s">
        <v>436</v>
      </c>
      <c r="E12" s="863" t="s">
        <v>581</v>
      </c>
      <c r="F12" s="864">
        <v>17985</v>
      </c>
    </row>
    <row r="13" spans="1:6" ht="16.5" customHeight="1">
      <c r="A13" s="803" t="s">
        <v>431</v>
      </c>
      <c r="B13" s="861">
        <v>20000</v>
      </c>
      <c r="C13" s="862">
        <v>0.0196</v>
      </c>
      <c r="D13" s="858" t="s">
        <v>436</v>
      </c>
      <c r="E13" s="863" t="s">
        <v>582</v>
      </c>
      <c r="F13" s="864">
        <v>19981</v>
      </c>
    </row>
    <row r="14" spans="1:6" ht="16.5" customHeight="1">
      <c r="A14" s="803" t="s">
        <v>431</v>
      </c>
      <c r="B14" s="861">
        <v>10000</v>
      </c>
      <c r="C14" s="862">
        <v>0.0212</v>
      </c>
      <c r="D14" s="858" t="s">
        <v>436</v>
      </c>
      <c r="E14" s="863" t="s">
        <v>583</v>
      </c>
      <c r="F14" s="864">
        <v>9988</v>
      </c>
    </row>
    <row r="15" spans="1:6" ht="16.5" customHeight="1">
      <c r="A15" s="803" t="s">
        <v>431</v>
      </c>
      <c r="B15" s="861">
        <v>18000</v>
      </c>
      <c r="C15" s="862">
        <v>0.0201</v>
      </c>
      <c r="D15" s="858" t="s">
        <v>436</v>
      </c>
      <c r="E15" s="863" t="s">
        <v>584</v>
      </c>
      <c r="F15" s="864">
        <v>17970</v>
      </c>
    </row>
    <row r="16" spans="1:6" ht="16.5" customHeight="1">
      <c r="A16" s="803" t="s">
        <v>431</v>
      </c>
      <c r="B16" s="861">
        <v>15000</v>
      </c>
      <c r="C16" s="862">
        <v>0.0212</v>
      </c>
      <c r="D16" s="858" t="s">
        <v>436</v>
      </c>
      <c r="E16" s="863" t="s">
        <v>585</v>
      </c>
      <c r="F16" s="864">
        <v>14970</v>
      </c>
    </row>
    <row r="17" spans="1:6" ht="16.5" customHeight="1">
      <c r="A17" s="803" t="s">
        <v>431</v>
      </c>
      <c r="B17" s="861">
        <v>12000</v>
      </c>
      <c r="C17" s="862">
        <v>0.0212</v>
      </c>
      <c r="D17" s="858" t="s">
        <v>436</v>
      </c>
      <c r="E17" s="863" t="s">
        <v>586</v>
      </c>
      <c r="F17" s="864">
        <v>11972</v>
      </c>
    </row>
    <row r="18" spans="1:6" ht="16.5" customHeight="1">
      <c r="A18" s="803" t="s">
        <v>431</v>
      </c>
      <c r="B18" s="861">
        <v>30000</v>
      </c>
      <c r="C18" s="862">
        <v>0.0201</v>
      </c>
      <c r="D18" s="858" t="s">
        <v>436</v>
      </c>
      <c r="E18" s="863" t="s">
        <v>586</v>
      </c>
      <c r="F18" s="864">
        <v>29933</v>
      </c>
    </row>
    <row r="19" spans="1:6" ht="16.5" customHeight="1">
      <c r="A19" s="803" t="s">
        <v>431</v>
      </c>
      <c r="B19" s="861">
        <v>17000</v>
      </c>
      <c r="C19" s="862">
        <v>0.0213</v>
      </c>
      <c r="D19" s="858" t="s">
        <v>436</v>
      </c>
      <c r="E19" s="863" t="s">
        <v>587</v>
      </c>
      <c r="F19" s="864">
        <v>16953</v>
      </c>
    </row>
    <row r="20" spans="1:6" ht="16.5" customHeight="1">
      <c r="A20" s="803" t="s">
        <v>431</v>
      </c>
      <c r="B20" s="861">
        <v>10000</v>
      </c>
      <c r="C20" s="862">
        <v>0.0204</v>
      </c>
      <c r="D20" s="858" t="s">
        <v>436</v>
      </c>
      <c r="E20" s="863" t="s">
        <v>588</v>
      </c>
      <c r="F20" s="864">
        <v>9973</v>
      </c>
    </row>
    <row r="21" spans="1:6" ht="16.5" customHeight="1">
      <c r="A21" s="803" t="s">
        <v>431</v>
      </c>
      <c r="B21" s="861">
        <v>70000</v>
      </c>
      <c r="C21" s="862">
        <v>0.0204</v>
      </c>
      <c r="D21" s="858" t="s">
        <v>436</v>
      </c>
      <c r="E21" s="863" t="s">
        <v>589</v>
      </c>
      <c r="F21" s="864">
        <v>69795</v>
      </c>
    </row>
    <row r="22" spans="1:6" ht="16.5" customHeight="1">
      <c r="A22" s="803" t="s">
        <v>431</v>
      </c>
      <c r="B22" s="861">
        <v>11000</v>
      </c>
      <c r="C22" s="862">
        <v>0.0209</v>
      </c>
      <c r="D22" s="858" t="s">
        <v>436</v>
      </c>
      <c r="E22" s="863" t="s">
        <v>589</v>
      </c>
      <c r="F22" s="864">
        <v>10967</v>
      </c>
    </row>
    <row r="23" spans="1:6" ht="16.5" customHeight="1">
      <c r="A23" s="803" t="s">
        <v>431</v>
      </c>
      <c r="B23" s="861">
        <v>3600</v>
      </c>
      <c r="C23" s="862">
        <v>0.021</v>
      </c>
      <c r="D23" s="858" t="s">
        <v>436</v>
      </c>
      <c r="E23" s="863" t="s">
        <v>589</v>
      </c>
      <c r="F23" s="864">
        <v>3589</v>
      </c>
    </row>
    <row r="24" spans="1:6" ht="16.5" customHeight="1">
      <c r="A24" s="803" t="s">
        <v>431</v>
      </c>
      <c r="B24" s="861">
        <v>37200</v>
      </c>
      <c r="C24" s="862">
        <v>0.0213</v>
      </c>
      <c r="D24" s="858" t="s">
        <v>436</v>
      </c>
      <c r="E24" s="863" t="s">
        <v>590</v>
      </c>
      <c r="F24" s="864">
        <v>36951</v>
      </c>
    </row>
    <row r="25" spans="1:6" ht="16.5" customHeight="1">
      <c r="A25" s="803" t="s">
        <v>431</v>
      </c>
      <c r="B25" s="861">
        <v>15000</v>
      </c>
      <c r="C25" s="862">
        <v>0.0213</v>
      </c>
      <c r="D25" s="858" t="s">
        <v>436</v>
      </c>
      <c r="E25" s="863" t="s">
        <v>591</v>
      </c>
      <c r="F25" s="864">
        <v>14936</v>
      </c>
    </row>
    <row r="26" spans="1:6" ht="16.5" customHeight="1">
      <c r="A26" s="803" t="s">
        <v>431</v>
      </c>
      <c r="B26" s="861">
        <v>22000</v>
      </c>
      <c r="C26" s="862">
        <v>0.0213</v>
      </c>
      <c r="D26" s="858" t="s">
        <v>436</v>
      </c>
      <c r="E26" s="863" t="s">
        <v>592</v>
      </c>
      <c r="F26" s="864">
        <v>21896</v>
      </c>
    </row>
    <row r="27" spans="1:6" ht="16.5" customHeight="1">
      <c r="A27" s="803" t="s">
        <v>431</v>
      </c>
      <c r="B27" s="861">
        <v>30000</v>
      </c>
      <c r="C27" s="862">
        <v>0.0213</v>
      </c>
      <c r="D27" s="858" t="s">
        <v>436</v>
      </c>
      <c r="E27" s="863" t="s">
        <v>593</v>
      </c>
      <c r="F27" s="864">
        <v>29853</v>
      </c>
    </row>
    <row r="28" spans="1:6" ht="16.5" customHeight="1">
      <c r="A28" s="803" t="s">
        <v>431</v>
      </c>
      <c r="B28" s="861">
        <v>20000</v>
      </c>
      <c r="C28" s="862">
        <v>0.0215</v>
      </c>
      <c r="D28" s="858" t="s">
        <v>436</v>
      </c>
      <c r="E28" s="863" t="s">
        <v>594</v>
      </c>
      <c r="F28" s="864">
        <v>19888</v>
      </c>
    </row>
    <row r="29" spans="1:6" ht="16.5" customHeight="1">
      <c r="A29" s="803" t="s">
        <v>431</v>
      </c>
      <c r="B29" s="861">
        <v>39900</v>
      </c>
      <c r="C29" s="862">
        <v>0.022</v>
      </c>
      <c r="D29" s="858" t="s">
        <v>436</v>
      </c>
      <c r="E29" s="863" t="s">
        <v>595</v>
      </c>
      <c r="F29" s="864">
        <v>39606</v>
      </c>
    </row>
    <row r="30" spans="1:6" ht="16.5" customHeight="1">
      <c r="A30" s="803" t="s">
        <v>432</v>
      </c>
      <c r="B30" s="861">
        <v>200000</v>
      </c>
      <c r="C30" s="862">
        <v>0.0309</v>
      </c>
      <c r="D30" s="858" t="s">
        <v>437</v>
      </c>
      <c r="E30" s="863" t="s">
        <v>595</v>
      </c>
      <c r="F30" s="864">
        <v>201188</v>
      </c>
    </row>
    <row r="31" spans="1:6" ht="16.5" customHeight="1">
      <c r="A31" s="803" t="s">
        <v>432</v>
      </c>
      <c r="B31" s="861">
        <v>153250</v>
      </c>
      <c r="C31" s="862">
        <v>0.0279</v>
      </c>
      <c r="D31" s="858" t="s">
        <v>437</v>
      </c>
      <c r="E31" s="863" t="s">
        <v>596</v>
      </c>
      <c r="F31" s="864">
        <v>153104</v>
      </c>
    </row>
    <row r="32" spans="1:6" ht="16.5" customHeight="1" thickBot="1">
      <c r="A32" s="349" t="s">
        <v>439</v>
      </c>
      <c r="B32" s="865">
        <v>44240.00000000001</v>
      </c>
      <c r="C32" s="866">
        <v>0.01696</v>
      </c>
      <c r="D32" s="867" t="s">
        <v>437</v>
      </c>
      <c r="E32" s="868" t="s">
        <v>597</v>
      </c>
      <c r="F32" s="869">
        <v>44378</v>
      </c>
    </row>
    <row r="33" spans="1:6" ht="16.5" customHeight="1" hidden="1">
      <c r="A33" s="160"/>
      <c r="B33" s="848"/>
      <c r="C33" s="849"/>
      <c r="D33" s="733"/>
      <c r="E33" s="734"/>
      <c r="F33" s="850"/>
    </row>
    <row r="34" spans="1:6" ht="24.75" customHeight="1" hidden="1" thickBot="1">
      <c r="A34" s="728" t="s">
        <v>191</v>
      </c>
      <c r="B34" s="729" t="s">
        <v>247</v>
      </c>
      <c r="C34" s="729" t="s">
        <v>335</v>
      </c>
      <c r="D34" s="729" t="s">
        <v>158</v>
      </c>
      <c r="E34" s="730" t="s">
        <v>248</v>
      </c>
      <c r="F34" s="731" t="s">
        <v>3</v>
      </c>
    </row>
    <row r="35" spans="1:8" ht="16.5" customHeight="1" thickBot="1">
      <c r="A35" s="900" t="s">
        <v>249</v>
      </c>
      <c r="B35" s="901">
        <f>SUM(B36:B68)</f>
        <v>11522883</v>
      </c>
      <c r="C35" s="902"/>
      <c r="D35" s="902"/>
      <c r="E35" s="902"/>
      <c r="F35" s="903">
        <f>SUM(F36:F68)</f>
        <v>11558587</v>
      </c>
      <c r="H35" s="136"/>
    </row>
    <row r="36" spans="1:6" ht="16.5" customHeight="1">
      <c r="A36" s="870" t="s">
        <v>439</v>
      </c>
      <c r="B36" s="871">
        <v>33180</v>
      </c>
      <c r="C36" s="872">
        <v>0.00611</v>
      </c>
      <c r="D36" s="858" t="s">
        <v>437</v>
      </c>
      <c r="E36" s="873" t="s">
        <v>598</v>
      </c>
      <c r="F36" s="874">
        <v>33202</v>
      </c>
    </row>
    <row r="37" spans="1:6" ht="16.5" customHeight="1">
      <c r="A37" s="803" t="s">
        <v>432</v>
      </c>
      <c r="B37" s="871">
        <v>108900</v>
      </c>
      <c r="C37" s="862">
        <v>0.035</v>
      </c>
      <c r="D37" s="858" t="s">
        <v>437</v>
      </c>
      <c r="E37" s="873" t="s">
        <v>599</v>
      </c>
      <c r="F37" s="874">
        <v>107954</v>
      </c>
    </row>
    <row r="38" spans="1:6" ht="16.5" customHeight="1">
      <c r="A38" s="803" t="s">
        <v>433</v>
      </c>
      <c r="B38" s="871">
        <v>823913</v>
      </c>
      <c r="C38" s="862">
        <v>0.025</v>
      </c>
      <c r="D38" s="858" t="s">
        <v>29</v>
      </c>
      <c r="E38" s="873" t="s">
        <v>600</v>
      </c>
      <c r="F38" s="874">
        <v>826810</v>
      </c>
    </row>
    <row r="39" spans="1:6" ht="16.5" customHeight="1">
      <c r="A39" s="803" t="s">
        <v>439</v>
      </c>
      <c r="B39" s="871">
        <v>221200.00000000003</v>
      </c>
      <c r="C39" s="872">
        <v>0.00817</v>
      </c>
      <c r="D39" s="858" t="s">
        <v>437</v>
      </c>
      <c r="E39" s="873" t="s">
        <v>601</v>
      </c>
      <c r="F39" s="874">
        <v>221338</v>
      </c>
    </row>
    <row r="40" spans="1:6" ht="16.5" customHeight="1">
      <c r="A40" s="803" t="s">
        <v>439</v>
      </c>
      <c r="B40" s="871">
        <v>88480.00000000001</v>
      </c>
      <c r="C40" s="872">
        <v>0.01115</v>
      </c>
      <c r="D40" s="858" t="s">
        <v>437</v>
      </c>
      <c r="E40" s="873" t="s">
        <v>601</v>
      </c>
      <c r="F40" s="874">
        <v>88459</v>
      </c>
    </row>
    <row r="41" spans="1:6" ht="16.5" customHeight="1">
      <c r="A41" s="803" t="s">
        <v>434</v>
      </c>
      <c r="B41" s="871">
        <v>81862</v>
      </c>
      <c r="C41" s="872">
        <v>0.0232</v>
      </c>
      <c r="D41" s="858" t="s">
        <v>29</v>
      </c>
      <c r="E41" s="873" t="s">
        <v>602</v>
      </c>
      <c r="F41" s="874">
        <v>81994</v>
      </c>
    </row>
    <row r="42" spans="1:6" ht="16.5" customHeight="1">
      <c r="A42" s="803" t="s">
        <v>431</v>
      </c>
      <c r="B42" s="871">
        <v>12000</v>
      </c>
      <c r="C42" s="862">
        <v>0.0324</v>
      </c>
      <c r="D42" s="858" t="s">
        <v>436</v>
      </c>
      <c r="E42" s="873" t="s">
        <v>603</v>
      </c>
      <c r="F42" s="874">
        <v>12030</v>
      </c>
    </row>
    <row r="43" spans="1:6" ht="16.5" customHeight="1">
      <c r="A43" s="803" t="s">
        <v>431</v>
      </c>
      <c r="B43" s="871">
        <v>50000</v>
      </c>
      <c r="C43" s="862">
        <v>0.0317</v>
      </c>
      <c r="D43" s="858" t="s">
        <v>436</v>
      </c>
      <c r="E43" s="873" t="s">
        <v>604</v>
      </c>
      <c r="F43" s="874">
        <v>50055</v>
      </c>
    </row>
    <row r="44" spans="1:6" ht="16.5" customHeight="1">
      <c r="A44" s="803" t="s">
        <v>435</v>
      </c>
      <c r="B44" s="871">
        <v>2212000</v>
      </c>
      <c r="C44" s="872">
        <v>0.02375</v>
      </c>
      <c r="D44" s="858" t="s">
        <v>29</v>
      </c>
      <c r="E44" s="873" t="s">
        <v>605</v>
      </c>
      <c r="F44" s="874">
        <v>2243819</v>
      </c>
    </row>
    <row r="45" spans="1:6" ht="16.5" customHeight="1">
      <c r="A45" s="803" t="s">
        <v>432</v>
      </c>
      <c r="B45" s="871">
        <v>80000</v>
      </c>
      <c r="C45" s="862">
        <v>0.0281</v>
      </c>
      <c r="D45" s="858" t="s">
        <v>437</v>
      </c>
      <c r="E45" s="873" t="s">
        <v>606</v>
      </c>
      <c r="F45" s="874">
        <v>80015</v>
      </c>
    </row>
    <row r="46" spans="1:6" ht="16.5" customHeight="1">
      <c r="A46" s="803" t="s">
        <v>439</v>
      </c>
      <c r="B46" s="871">
        <v>221200.00000000003</v>
      </c>
      <c r="C46" s="872">
        <v>0.00559</v>
      </c>
      <c r="D46" s="858" t="s">
        <v>437</v>
      </c>
      <c r="E46" s="873" t="s">
        <v>607</v>
      </c>
      <c r="F46" s="874">
        <v>221138</v>
      </c>
    </row>
    <row r="47" spans="1:6" ht="16.5" customHeight="1">
      <c r="A47" s="803" t="s">
        <v>432</v>
      </c>
      <c r="B47" s="871">
        <v>47900</v>
      </c>
      <c r="C47" s="862">
        <v>0.0291</v>
      </c>
      <c r="D47" s="858" t="s">
        <v>437</v>
      </c>
      <c r="E47" s="873" t="s">
        <v>608</v>
      </c>
      <c r="F47" s="874">
        <v>48737</v>
      </c>
    </row>
    <row r="48" spans="1:6" ht="16.5" customHeight="1">
      <c r="A48" s="803" t="s">
        <v>432</v>
      </c>
      <c r="B48" s="871">
        <v>100000</v>
      </c>
      <c r="C48" s="862">
        <v>0.0291</v>
      </c>
      <c r="D48" s="858" t="s">
        <v>437</v>
      </c>
      <c r="E48" s="873" t="s">
        <v>608</v>
      </c>
      <c r="F48" s="874">
        <v>101698</v>
      </c>
    </row>
    <row r="49" spans="1:6" ht="16.5" customHeight="1">
      <c r="A49" s="803" t="s">
        <v>439</v>
      </c>
      <c r="B49" s="871">
        <v>221200.00000000003</v>
      </c>
      <c r="C49" s="872">
        <v>0.00373</v>
      </c>
      <c r="D49" s="858" t="s">
        <v>437</v>
      </c>
      <c r="E49" s="873" t="s">
        <v>609</v>
      </c>
      <c r="F49" s="874">
        <v>220904</v>
      </c>
    </row>
    <row r="50" spans="1:6" ht="16.5" customHeight="1">
      <c r="A50" s="803" t="s">
        <v>439</v>
      </c>
      <c r="B50" s="871">
        <v>132720</v>
      </c>
      <c r="C50" s="862">
        <v>0.0275</v>
      </c>
      <c r="D50" s="858" t="s">
        <v>437</v>
      </c>
      <c r="E50" s="873" t="s">
        <v>610</v>
      </c>
      <c r="F50" s="874">
        <v>132936</v>
      </c>
    </row>
    <row r="51" spans="1:6" ht="16.5" customHeight="1">
      <c r="A51" s="803" t="s">
        <v>432</v>
      </c>
      <c r="B51" s="871">
        <v>415200</v>
      </c>
      <c r="C51" s="862">
        <v>0.0283</v>
      </c>
      <c r="D51" s="858" t="s">
        <v>437</v>
      </c>
      <c r="E51" s="873" t="s">
        <v>611</v>
      </c>
      <c r="F51" s="874">
        <v>415014</v>
      </c>
    </row>
    <row r="52" spans="1:6" ht="16.5" customHeight="1">
      <c r="A52" s="803" t="s">
        <v>435</v>
      </c>
      <c r="B52" s="871">
        <v>2212000</v>
      </c>
      <c r="C52" s="872">
        <v>0.01398</v>
      </c>
      <c r="D52" s="858" t="s">
        <v>29</v>
      </c>
      <c r="E52" s="873" t="s">
        <v>612</v>
      </c>
      <c r="F52" s="874">
        <v>2215056</v>
      </c>
    </row>
    <row r="53" spans="1:6" ht="16.5" customHeight="1">
      <c r="A53" s="803" t="s">
        <v>432</v>
      </c>
      <c r="B53" s="871">
        <v>300000</v>
      </c>
      <c r="C53" s="862">
        <v>0.0293</v>
      </c>
      <c r="D53" s="858" t="s">
        <v>437</v>
      </c>
      <c r="E53" s="873" t="s">
        <v>613</v>
      </c>
      <c r="F53" s="874">
        <v>300040</v>
      </c>
    </row>
    <row r="54" spans="1:6" ht="16.5" customHeight="1">
      <c r="A54" s="803" t="s">
        <v>439</v>
      </c>
      <c r="B54" s="871">
        <v>221200.00000000003</v>
      </c>
      <c r="C54" s="872">
        <v>0.00556</v>
      </c>
      <c r="D54" s="858" t="s">
        <v>437</v>
      </c>
      <c r="E54" s="873" t="s">
        <v>614</v>
      </c>
      <c r="F54" s="874">
        <v>220776</v>
      </c>
    </row>
    <row r="55" spans="1:6" ht="16.5" customHeight="1">
      <c r="A55" s="803" t="s">
        <v>432</v>
      </c>
      <c r="B55" s="871">
        <v>255000</v>
      </c>
      <c r="C55" s="862">
        <v>0.0288</v>
      </c>
      <c r="D55" s="858" t="s">
        <v>437</v>
      </c>
      <c r="E55" s="873" t="s">
        <v>615</v>
      </c>
      <c r="F55" s="874">
        <v>254664</v>
      </c>
    </row>
    <row r="56" spans="1:6" ht="16.5" customHeight="1">
      <c r="A56" s="803" t="s">
        <v>435</v>
      </c>
      <c r="B56" s="871">
        <v>2212000</v>
      </c>
      <c r="C56" s="862">
        <v>0.02</v>
      </c>
      <c r="D56" s="858" t="s">
        <v>29</v>
      </c>
      <c r="E56" s="873" t="s">
        <v>616</v>
      </c>
      <c r="F56" s="874">
        <v>2202780</v>
      </c>
    </row>
    <row r="57" spans="1:6" ht="16.5" customHeight="1">
      <c r="A57" s="803" t="s">
        <v>439</v>
      </c>
      <c r="B57" s="871">
        <v>88480.00000000001</v>
      </c>
      <c r="C57" s="872">
        <v>0.01135</v>
      </c>
      <c r="D57" s="858" t="s">
        <v>437</v>
      </c>
      <c r="E57" s="873" t="s">
        <v>617</v>
      </c>
      <c r="F57" s="874">
        <v>88701</v>
      </c>
    </row>
    <row r="58" spans="1:6" ht="16.5" customHeight="1">
      <c r="A58" s="803" t="s">
        <v>432</v>
      </c>
      <c r="B58" s="871">
        <v>200000</v>
      </c>
      <c r="C58" s="862">
        <v>0.0258</v>
      </c>
      <c r="D58" s="858" t="s">
        <v>437</v>
      </c>
      <c r="E58" s="873" t="s">
        <v>618</v>
      </c>
      <c r="F58" s="874">
        <v>200391</v>
      </c>
    </row>
    <row r="59" spans="1:6" ht="16.5" customHeight="1">
      <c r="A59" s="803" t="s">
        <v>432</v>
      </c>
      <c r="B59" s="871">
        <v>283200</v>
      </c>
      <c r="C59" s="862">
        <v>0.0272</v>
      </c>
      <c r="D59" s="858" t="s">
        <v>437</v>
      </c>
      <c r="E59" s="873" t="s">
        <v>619</v>
      </c>
      <c r="F59" s="874">
        <v>285582</v>
      </c>
    </row>
    <row r="60" spans="1:6" ht="16.5" customHeight="1">
      <c r="A60" s="803" t="s">
        <v>432</v>
      </c>
      <c r="B60" s="871">
        <v>200000</v>
      </c>
      <c r="C60" s="862">
        <v>0.0272</v>
      </c>
      <c r="D60" s="858" t="s">
        <v>437</v>
      </c>
      <c r="E60" s="873" t="s">
        <v>620</v>
      </c>
      <c r="F60" s="874">
        <v>201224</v>
      </c>
    </row>
    <row r="61" spans="1:6" ht="16.5" customHeight="1">
      <c r="A61" s="803" t="s">
        <v>432</v>
      </c>
      <c r="B61" s="871">
        <v>250000</v>
      </c>
      <c r="C61" s="862">
        <v>0.0267</v>
      </c>
      <c r="D61" s="858" t="s">
        <v>437</v>
      </c>
      <c r="E61" s="873" t="s">
        <v>621</v>
      </c>
      <c r="F61" s="874">
        <v>250506</v>
      </c>
    </row>
    <row r="62" spans="1:6" ht="16.5" customHeight="1">
      <c r="A62" s="803" t="s">
        <v>439</v>
      </c>
      <c r="B62" s="871">
        <v>48664.00000000001</v>
      </c>
      <c r="C62" s="872">
        <v>0.01285</v>
      </c>
      <c r="D62" s="858" t="s">
        <v>437</v>
      </c>
      <c r="E62" s="873" t="s">
        <v>622</v>
      </c>
      <c r="F62" s="874">
        <v>48781</v>
      </c>
    </row>
    <row r="63" spans="1:6" ht="16.5" customHeight="1">
      <c r="A63" s="803" t="s">
        <v>439</v>
      </c>
      <c r="B63" s="871">
        <v>57512.00000000001</v>
      </c>
      <c r="C63" s="862">
        <v>0.0118</v>
      </c>
      <c r="D63" s="858" t="s">
        <v>437</v>
      </c>
      <c r="E63" s="873" t="s">
        <v>623</v>
      </c>
      <c r="F63" s="874">
        <v>57450</v>
      </c>
    </row>
    <row r="64" spans="1:6" ht="16.5" customHeight="1">
      <c r="A64" s="803" t="s">
        <v>439</v>
      </c>
      <c r="B64" s="871">
        <v>154840</v>
      </c>
      <c r="C64" s="872">
        <v>0.01183</v>
      </c>
      <c r="D64" s="858" t="s">
        <v>437</v>
      </c>
      <c r="E64" s="873" t="s">
        <v>623</v>
      </c>
      <c r="F64" s="874">
        <v>154819</v>
      </c>
    </row>
    <row r="65" spans="1:6" ht="16.5" customHeight="1">
      <c r="A65" s="803" t="s">
        <v>439</v>
      </c>
      <c r="B65" s="871">
        <v>35392</v>
      </c>
      <c r="C65" s="862">
        <v>0.035</v>
      </c>
      <c r="D65" s="858" t="s">
        <v>437</v>
      </c>
      <c r="E65" s="873" t="s">
        <v>624</v>
      </c>
      <c r="F65" s="874">
        <v>35816</v>
      </c>
    </row>
    <row r="66" spans="1:6" ht="16.5" customHeight="1">
      <c r="A66" s="803" t="s">
        <v>439</v>
      </c>
      <c r="B66" s="871">
        <v>66360</v>
      </c>
      <c r="C66" s="862">
        <v>0.035</v>
      </c>
      <c r="D66" s="858" t="s">
        <v>437</v>
      </c>
      <c r="E66" s="873" t="s">
        <v>625</v>
      </c>
      <c r="F66" s="874">
        <v>67198</v>
      </c>
    </row>
    <row r="67" spans="1:6" ht="16.5" customHeight="1" thickBot="1">
      <c r="A67" s="803" t="s">
        <v>439</v>
      </c>
      <c r="B67" s="871">
        <v>88480.00000000001</v>
      </c>
      <c r="C67" s="862">
        <v>0.032</v>
      </c>
      <c r="D67" s="858" t="s">
        <v>437</v>
      </c>
      <c r="E67" s="873" t="s">
        <v>626</v>
      </c>
      <c r="F67" s="874">
        <v>88700</v>
      </c>
    </row>
    <row r="68" spans="1:6" ht="16.5" customHeight="1" hidden="1">
      <c r="A68" s="331"/>
      <c r="B68" s="875"/>
      <c r="C68" s="876"/>
      <c r="D68" s="858"/>
      <c r="E68" s="863"/>
      <c r="F68" s="877"/>
    </row>
    <row r="69" spans="1:6" ht="16.5" customHeight="1" hidden="1">
      <c r="A69" s="331"/>
      <c r="B69" s="875"/>
      <c r="C69" s="876"/>
      <c r="D69" s="858"/>
      <c r="E69" s="863"/>
      <c r="F69" s="877"/>
    </row>
    <row r="70" spans="1:6" ht="16.5" customHeight="1" hidden="1">
      <c r="A70" s="331"/>
      <c r="B70" s="875"/>
      <c r="C70" s="876"/>
      <c r="D70" s="858"/>
      <c r="E70" s="863"/>
      <c r="F70" s="877"/>
    </row>
    <row r="71" spans="1:6" ht="16.5" customHeight="1" hidden="1">
      <c r="A71" s="331"/>
      <c r="B71" s="875"/>
      <c r="C71" s="876"/>
      <c r="D71" s="858"/>
      <c r="E71" s="863"/>
      <c r="F71" s="877"/>
    </row>
    <row r="72" spans="1:6" ht="16.5" customHeight="1" hidden="1" thickBot="1">
      <c r="A72" s="352"/>
      <c r="B72" s="878"/>
      <c r="C72" s="879"/>
      <c r="D72" s="880"/>
      <c r="E72" s="881"/>
      <c r="F72" s="882"/>
    </row>
    <row r="73" spans="1:6" ht="16.5" customHeight="1" thickBot="1">
      <c r="A73" s="980" t="s">
        <v>339</v>
      </c>
      <c r="B73" s="981"/>
      <c r="C73" s="981"/>
      <c r="D73" s="981"/>
      <c r="E73" s="981"/>
      <c r="F73" s="883">
        <f>F4+F35</f>
        <v>12660389</v>
      </c>
    </row>
    <row r="74" ht="12.75" customHeight="1"/>
    <row r="75" spans="1:6" ht="16.5" customHeight="1">
      <c r="A75" s="56"/>
      <c r="D75" s="137"/>
      <c r="F75" s="138"/>
    </row>
    <row r="76" spans="1:6" ht="20.25" customHeight="1">
      <c r="A76" s="56"/>
      <c r="D76" s="137"/>
      <c r="F76" s="138"/>
    </row>
    <row r="77" ht="10.5">
      <c r="F77" s="139"/>
    </row>
    <row r="79" spans="1:2" ht="16.5" customHeight="1">
      <c r="A79" s="983" t="s">
        <v>485</v>
      </c>
      <c r="B79" s="983"/>
    </row>
    <row r="80" spans="1:6" ht="24.75" customHeight="1">
      <c r="A80" s="728" t="s">
        <v>191</v>
      </c>
      <c r="B80" s="729" t="s">
        <v>247</v>
      </c>
      <c r="C80" s="729" t="s">
        <v>335</v>
      </c>
      <c r="D80" s="729" t="s">
        <v>158</v>
      </c>
      <c r="E80" s="730" t="s">
        <v>248</v>
      </c>
      <c r="F80" s="731" t="s">
        <v>3</v>
      </c>
    </row>
    <row r="81" spans="1:6" ht="16.5" customHeight="1" thickBot="1">
      <c r="A81" s="851" t="s">
        <v>250</v>
      </c>
      <c r="B81" s="852">
        <f>SUM(B82:B91)</f>
        <v>326250</v>
      </c>
      <c r="C81" s="853"/>
      <c r="D81" s="853"/>
      <c r="E81" s="853"/>
      <c r="F81" s="854">
        <f>SUM(F82:F91)</f>
        <v>327231</v>
      </c>
    </row>
    <row r="82" spans="1:6" ht="16.5" customHeight="1">
      <c r="A82" s="870" t="s">
        <v>432</v>
      </c>
      <c r="B82" s="871">
        <v>145750</v>
      </c>
      <c r="C82" s="884">
        <v>0.0295</v>
      </c>
      <c r="D82" s="885" t="s">
        <v>437</v>
      </c>
      <c r="E82" s="873" t="s">
        <v>627</v>
      </c>
      <c r="F82" s="874">
        <v>146359</v>
      </c>
    </row>
    <row r="83" spans="1:6" ht="16.5" customHeight="1">
      <c r="A83" s="803" t="s">
        <v>432</v>
      </c>
      <c r="B83" s="871">
        <v>149500</v>
      </c>
      <c r="C83" s="884">
        <v>0.0359</v>
      </c>
      <c r="D83" s="858" t="s">
        <v>438</v>
      </c>
      <c r="E83" s="873" t="s">
        <v>628</v>
      </c>
      <c r="F83" s="874">
        <v>150809</v>
      </c>
    </row>
    <row r="84" spans="1:6" ht="16.5" customHeight="1" thickBot="1">
      <c r="A84" s="349" t="s">
        <v>432</v>
      </c>
      <c r="B84" s="865">
        <v>31000</v>
      </c>
      <c r="C84" s="867">
        <v>0.035</v>
      </c>
      <c r="D84" s="867" t="s">
        <v>437</v>
      </c>
      <c r="E84" s="868" t="s">
        <v>629</v>
      </c>
      <c r="F84" s="869">
        <v>30063</v>
      </c>
    </row>
    <row r="85" spans="1:6" ht="16.5" customHeight="1" hidden="1">
      <c r="A85" s="165"/>
      <c r="B85" s="732"/>
      <c r="C85" s="733"/>
      <c r="D85" s="733"/>
      <c r="E85" s="734"/>
      <c r="F85" s="735"/>
    </row>
    <row r="86" spans="1:6" ht="16.5" customHeight="1" hidden="1">
      <c r="A86" s="355"/>
      <c r="B86" s="736"/>
      <c r="C86" s="737"/>
      <c r="D86" s="737"/>
      <c r="E86" s="738"/>
      <c r="F86" s="739"/>
    </row>
    <row r="87" spans="1:6" ht="16.5" customHeight="1" hidden="1">
      <c r="A87" s="355"/>
      <c r="B87" s="736"/>
      <c r="C87" s="737"/>
      <c r="D87" s="737"/>
      <c r="E87" s="738"/>
      <c r="F87" s="739"/>
    </row>
    <row r="88" spans="1:6" ht="16.5" customHeight="1" hidden="1">
      <c r="A88" s="355"/>
      <c r="B88" s="736"/>
      <c r="C88" s="737"/>
      <c r="D88" s="737"/>
      <c r="E88" s="738"/>
      <c r="F88" s="739"/>
    </row>
    <row r="89" spans="1:6" ht="16.5" customHeight="1" hidden="1">
      <c r="A89" s="355"/>
      <c r="B89" s="736"/>
      <c r="C89" s="737"/>
      <c r="D89" s="737"/>
      <c r="E89" s="738"/>
      <c r="F89" s="739"/>
    </row>
    <row r="90" spans="1:6" ht="16.5" customHeight="1" hidden="1">
      <c r="A90" s="355"/>
      <c r="B90" s="736"/>
      <c r="C90" s="737"/>
      <c r="D90" s="737"/>
      <c r="E90" s="738"/>
      <c r="F90" s="739"/>
    </row>
    <row r="91" spans="1:6" ht="24.75" customHeight="1" hidden="1">
      <c r="A91" s="617"/>
      <c r="B91" s="740"/>
      <c r="C91" s="741"/>
      <c r="D91" s="742"/>
      <c r="E91" s="743"/>
      <c r="F91" s="744"/>
    </row>
    <row r="92" spans="1:6" ht="24.75" customHeight="1" hidden="1">
      <c r="A92" s="728" t="s">
        <v>191</v>
      </c>
      <c r="B92" s="729" t="s">
        <v>247</v>
      </c>
      <c r="C92" s="729" t="s">
        <v>335</v>
      </c>
      <c r="D92" s="729" t="s">
        <v>158</v>
      </c>
      <c r="E92" s="730" t="s">
        <v>248</v>
      </c>
      <c r="F92" s="731" t="s">
        <v>3</v>
      </c>
    </row>
    <row r="93" spans="1:8" ht="16.5" customHeight="1" thickBot="1">
      <c r="A93" s="851" t="s">
        <v>249</v>
      </c>
      <c r="B93" s="852">
        <f>SUM(B94:B121)</f>
        <v>8590656</v>
      </c>
      <c r="C93" s="853"/>
      <c r="D93" s="853"/>
      <c r="E93" s="853"/>
      <c r="F93" s="854">
        <f>SUM(F94:F121)</f>
        <v>8618964</v>
      </c>
      <c r="H93" s="136"/>
    </row>
    <row r="94" spans="1:6" ht="16.5" customHeight="1">
      <c r="A94" s="870" t="s">
        <v>432</v>
      </c>
      <c r="B94" s="871">
        <v>200000</v>
      </c>
      <c r="C94" s="884">
        <v>0.031</v>
      </c>
      <c r="D94" s="885" t="s">
        <v>437</v>
      </c>
      <c r="E94" s="873" t="s">
        <v>595</v>
      </c>
      <c r="F94" s="874">
        <v>201054</v>
      </c>
    </row>
    <row r="95" spans="1:6" ht="16.5" customHeight="1">
      <c r="A95" s="803" t="s">
        <v>432</v>
      </c>
      <c r="B95" s="871">
        <v>153250</v>
      </c>
      <c r="C95" s="884">
        <v>0.0275</v>
      </c>
      <c r="D95" s="858" t="s">
        <v>437</v>
      </c>
      <c r="E95" s="863" t="s">
        <v>596</v>
      </c>
      <c r="F95" s="864">
        <v>152918</v>
      </c>
    </row>
    <row r="96" spans="1:6" ht="16.5" customHeight="1">
      <c r="A96" s="803" t="s">
        <v>439</v>
      </c>
      <c r="B96" s="871">
        <v>42516</v>
      </c>
      <c r="C96" s="884">
        <v>0.0193</v>
      </c>
      <c r="D96" s="858" t="s">
        <v>437</v>
      </c>
      <c r="E96" s="863" t="s">
        <v>597</v>
      </c>
      <c r="F96" s="864">
        <v>42747</v>
      </c>
    </row>
    <row r="97" spans="1:6" ht="16.5" customHeight="1">
      <c r="A97" s="803" t="s">
        <v>439</v>
      </c>
      <c r="B97" s="871">
        <v>31887</v>
      </c>
      <c r="C97" s="884">
        <v>0.0085</v>
      </c>
      <c r="D97" s="858" t="s">
        <v>437</v>
      </c>
      <c r="E97" s="863" t="s">
        <v>598</v>
      </c>
      <c r="F97" s="864">
        <v>31958</v>
      </c>
    </row>
    <row r="98" spans="1:6" ht="16.5" customHeight="1">
      <c r="A98" s="803" t="s">
        <v>432</v>
      </c>
      <c r="B98" s="871">
        <v>108900</v>
      </c>
      <c r="C98" s="884">
        <v>0.0346</v>
      </c>
      <c r="D98" s="858" t="s">
        <v>437</v>
      </c>
      <c r="E98" s="863" t="s">
        <v>599</v>
      </c>
      <c r="F98" s="864">
        <v>107881</v>
      </c>
    </row>
    <row r="99" spans="1:6" ht="16.5" customHeight="1">
      <c r="A99" s="803" t="s">
        <v>433</v>
      </c>
      <c r="B99" s="871">
        <v>786617</v>
      </c>
      <c r="C99" s="884">
        <v>0.025</v>
      </c>
      <c r="D99" s="858" t="s">
        <v>29</v>
      </c>
      <c r="E99" s="863" t="s">
        <v>600</v>
      </c>
      <c r="F99" s="864">
        <v>788687</v>
      </c>
    </row>
    <row r="100" spans="1:6" ht="16.5" customHeight="1">
      <c r="A100" s="803" t="s">
        <v>439</v>
      </c>
      <c r="B100" s="871">
        <v>212580</v>
      </c>
      <c r="C100" s="884">
        <v>0.0108</v>
      </c>
      <c r="D100" s="858" t="s">
        <v>437</v>
      </c>
      <c r="E100" s="863" t="s">
        <v>601</v>
      </c>
      <c r="F100" s="864">
        <v>213187</v>
      </c>
    </row>
    <row r="101" spans="1:6" ht="16.5" customHeight="1">
      <c r="A101" s="803" t="s">
        <v>439</v>
      </c>
      <c r="B101" s="871">
        <v>85032</v>
      </c>
      <c r="C101" s="884">
        <v>0.0112</v>
      </c>
      <c r="D101" s="858" t="s">
        <v>437</v>
      </c>
      <c r="E101" s="863" t="s">
        <v>601</v>
      </c>
      <c r="F101" s="864">
        <v>85094</v>
      </c>
    </row>
    <row r="102" spans="1:6" ht="16.5" customHeight="1">
      <c r="A102" s="803" t="s">
        <v>434</v>
      </c>
      <c r="B102" s="871">
        <v>78849</v>
      </c>
      <c r="C102" s="884">
        <v>0.0232</v>
      </c>
      <c r="D102" s="858" t="s">
        <v>29</v>
      </c>
      <c r="E102" s="863" t="s">
        <v>602</v>
      </c>
      <c r="F102" s="864">
        <v>78977</v>
      </c>
    </row>
    <row r="103" spans="1:6" ht="16.5" customHeight="1">
      <c r="A103" s="803" t="s">
        <v>431</v>
      </c>
      <c r="B103" s="871">
        <v>12000</v>
      </c>
      <c r="C103" s="884">
        <v>0.0324</v>
      </c>
      <c r="D103" s="858" t="s">
        <v>436</v>
      </c>
      <c r="E103" s="863" t="s">
        <v>603</v>
      </c>
      <c r="F103" s="864">
        <v>11813</v>
      </c>
    </row>
    <row r="104" spans="1:6" ht="16.5" customHeight="1">
      <c r="A104" s="803" t="s">
        <v>431</v>
      </c>
      <c r="B104" s="871">
        <v>50000</v>
      </c>
      <c r="C104" s="884">
        <v>0.0318</v>
      </c>
      <c r="D104" s="858" t="s">
        <v>436</v>
      </c>
      <c r="E104" s="863" t="s">
        <v>604</v>
      </c>
      <c r="F104" s="864">
        <v>49803</v>
      </c>
    </row>
    <row r="105" spans="1:6" ht="16.5" customHeight="1">
      <c r="A105" s="803" t="s">
        <v>435</v>
      </c>
      <c r="B105" s="871">
        <v>2130750</v>
      </c>
      <c r="C105" s="884">
        <v>0.02375</v>
      </c>
      <c r="D105" s="858" t="s">
        <v>29</v>
      </c>
      <c r="E105" s="863" t="s">
        <v>605</v>
      </c>
      <c r="F105" s="864">
        <v>2158072</v>
      </c>
    </row>
    <row r="106" spans="1:6" ht="16.5" customHeight="1">
      <c r="A106" s="803" t="s">
        <v>432</v>
      </c>
      <c r="B106" s="871">
        <v>80000</v>
      </c>
      <c r="C106" s="884">
        <v>0.0277</v>
      </c>
      <c r="D106" s="858" t="s">
        <v>437</v>
      </c>
      <c r="E106" s="863" t="s">
        <v>606</v>
      </c>
      <c r="F106" s="864">
        <v>79985</v>
      </c>
    </row>
    <row r="107" spans="1:6" ht="16.5" customHeight="1">
      <c r="A107" s="803" t="s">
        <v>439</v>
      </c>
      <c r="B107" s="871">
        <v>212580</v>
      </c>
      <c r="C107" s="884">
        <v>0.0082</v>
      </c>
      <c r="D107" s="858" t="s">
        <v>437</v>
      </c>
      <c r="E107" s="863" t="s">
        <v>607</v>
      </c>
      <c r="F107" s="864">
        <v>212991</v>
      </c>
    </row>
    <row r="108" spans="1:6" ht="16.5" customHeight="1">
      <c r="A108" s="803" t="s">
        <v>439</v>
      </c>
      <c r="B108" s="871">
        <v>212580</v>
      </c>
      <c r="C108" s="884">
        <v>0.0056</v>
      </c>
      <c r="D108" s="858" t="s">
        <v>437</v>
      </c>
      <c r="E108" s="863" t="s">
        <v>609</v>
      </c>
      <c r="F108" s="864">
        <v>213084</v>
      </c>
    </row>
    <row r="109" spans="1:6" ht="16.5" customHeight="1">
      <c r="A109" s="803" t="s">
        <v>439</v>
      </c>
      <c r="B109" s="871">
        <v>127548</v>
      </c>
      <c r="C109" s="884">
        <v>0.0275</v>
      </c>
      <c r="D109" s="858" t="s">
        <v>437</v>
      </c>
      <c r="E109" s="863" t="s">
        <v>610</v>
      </c>
      <c r="F109" s="864">
        <v>127653</v>
      </c>
    </row>
    <row r="110" spans="1:6" ht="16.5" customHeight="1">
      <c r="A110" s="803" t="s">
        <v>432</v>
      </c>
      <c r="B110" s="871">
        <v>415000</v>
      </c>
      <c r="C110" s="884">
        <v>0.0282</v>
      </c>
      <c r="D110" s="858" t="s">
        <v>437</v>
      </c>
      <c r="E110" s="863" t="s">
        <v>611</v>
      </c>
      <c r="F110" s="864">
        <v>415782</v>
      </c>
    </row>
    <row r="111" spans="1:6" ht="16.5" customHeight="1">
      <c r="A111" s="803" t="s">
        <v>432</v>
      </c>
      <c r="B111" s="871">
        <v>255000</v>
      </c>
      <c r="C111" s="884">
        <v>0.0287</v>
      </c>
      <c r="D111" s="858" t="s">
        <v>437</v>
      </c>
      <c r="E111" s="863" t="s">
        <v>630</v>
      </c>
      <c r="F111" s="864">
        <v>255215</v>
      </c>
    </row>
    <row r="112" spans="1:6" ht="16.5" customHeight="1">
      <c r="A112" s="803" t="s">
        <v>435</v>
      </c>
      <c r="B112" s="871">
        <v>2130750</v>
      </c>
      <c r="C112" s="884">
        <v>0.02</v>
      </c>
      <c r="D112" s="858" t="s">
        <v>29</v>
      </c>
      <c r="E112" s="863" t="s">
        <v>616</v>
      </c>
      <c r="F112" s="864">
        <v>2119199</v>
      </c>
    </row>
    <row r="113" spans="1:6" ht="16.5" customHeight="1">
      <c r="A113" s="803" t="s">
        <v>439</v>
      </c>
      <c r="B113" s="871">
        <v>85230</v>
      </c>
      <c r="C113" s="884">
        <v>0.0114</v>
      </c>
      <c r="D113" s="858" t="s">
        <v>437</v>
      </c>
      <c r="E113" s="863" t="s">
        <v>617</v>
      </c>
      <c r="F113" s="864">
        <v>85543</v>
      </c>
    </row>
    <row r="114" spans="1:6" ht="16.5" customHeight="1">
      <c r="A114" s="803" t="s">
        <v>432</v>
      </c>
      <c r="B114" s="871">
        <v>200000</v>
      </c>
      <c r="C114" s="884">
        <v>0.0259</v>
      </c>
      <c r="D114" s="858" t="s">
        <v>437</v>
      </c>
      <c r="E114" s="863" t="s">
        <v>618</v>
      </c>
      <c r="F114" s="864">
        <v>200919</v>
      </c>
    </row>
    <row r="115" spans="1:6" ht="16.5" customHeight="1">
      <c r="A115" s="803" t="s">
        <v>432</v>
      </c>
      <c r="B115" s="871">
        <v>300000</v>
      </c>
      <c r="C115" s="884">
        <v>0.0272</v>
      </c>
      <c r="D115" s="858" t="s">
        <v>437</v>
      </c>
      <c r="E115" s="863" t="s">
        <v>619</v>
      </c>
      <c r="F115" s="864">
        <v>302336</v>
      </c>
    </row>
    <row r="116" spans="1:6" ht="16.5" customHeight="1">
      <c r="A116" s="803" t="s">
        <v>432</v>
      </c>
      <c r="B116" s="871">
        <v>200000</v>
      </c>
      <c r="C116" s="884">
        <v>0.0273</v>
      </c>
      <c r="D116" s="858" t="s">
        <v>437</v>
      </c>
      <c r="E116" s="863" t="s">
        <v>620</v>
      </c>
      <c r="F116" s="864">
        <v>201153</v>
      </c>
    </row>
    <row r="117" spans="1:6" ht="16.5" customHeight="1">
      <c r="A117" s="803" t="s">
        <v>432</v>
      </c>
      <c r="B117" s="871">
        <v>250000</v>
      </c>
      <c r="C117" s="884">
        <v>0.0268</v>
      </c>
      <c r="D117" s="858" t="s">
        <v>437</v>
      </c>
      <c r="E117" s="863" t="s">
        <v>621</v>
      </c>
      <c r="F117" s="864">
        <v>251421</v>
      </c>
    </row>
    <row r="118" spans="1:6" ht="16.5" customHeight="1">
      <c r="A118" s="803" t="s">
        <v>439</v>
      </c>
      <c r="B118" s="871">
        <v>46768</v>
      </c>
      <c r="C118" s="884">
        <v>0.0129</v>
      </c>
      <c r="D118" s="858" t="s">
        <v>437</v>
      </c>
      <c r="E118" s="863" t="s">
        <v>622</v>
      </c>
      <c r="F118" s="864">
        <v>47158</v>
      </c>
    </row>
    <row r="119" spans="1:6" ht="16.5" customHeight="1">
      <c r="A119" s="803" t="s">
        <v>439</v>
      </c>
      <c r="B119" s="871">
        <v>34013</v>
      </c>
      <c r="C119" s="884">
        <v>0.035</v>
      </c>
      <c r="D119" s="858" t="s">
        <v>437</v>
      </c>
      <c r="E119" s="863" t="s">
        <v>624</v>
      </c>
      <c r="F119" s="864">
        <v>34432</v>
      </c>
    </row>
    <row r="120" spans="1:6" ht="16.5" customHeight="1">
      <c r="A120" s="803" t="s">
        <v>439</v>
      </c>
      <c r="B120" s="871">
        <v>63774</v>
      </c>
      <c r="C120" s="884">
        <v>0.035</v>
      </c>
      <c r="D120" s="858" t="s">
        <v>437</v>
      </c>
      <c r="E120" s="863" t="s">
        <v>625</v>
      </c>
      <c r="F120" s="864">
        <v>64621</v>
      </c>
    </row>
    <row r="121" spans="1:6" ht="16.5" customHeight="1" thickBot="1">
      <c r="A121" s="803" t="s">
        <v>439</v>
      </c>
      <c r="B121" s="871">
        <v>85032</v>
      </c>
      <c r="C121" s="884">
        <v>0.032</v>
      </c>
      <c r="D121" s="858" t="s">
        <v>437</v>
      </c>
      <c r="E121" s="863" t="s">
        <v>626</v>
      </c>
      <c r="F121" s="864">
        <v>85281</v>
      </c>
    </row>
    <row r="122" spans="1:6" ht="16.5" customHeight="1" hidden="1">
      <c r="A122" s="803"/>
      <c r="B122" s="861"/>
      <c r="C122" s="858"/>
      <c r="D122" s="858"/>
      <c r="E122" s="863"/>
      <c r="F122" s="864"/>
    </row>
    <row r="123" spans="1:6" ht="16.5" customHeight="1" hidden="1">
      <c r="A123" s="803"/>
      <c r="B123" s="861"/>
      <c r="C123" s="858"/>
      <c r="D123" s="858"/>
      <c r="E123" s="863"/>
      <c r="F123" s="864"/>
    </row>
    <row r="124" spans="1:6" ht="16.5" customHeight="1" hidden="1">
      <c r="A124" s="803"/>
      <c r="B124" s="861"/>
      <c r="C124" s="858"/>
      <c r="D124" s="858"/>
      <c r="E124" s="863"/>
      <c r="F124" s="864"/>
    </row>
    <row r="125" spans="1:6" ht="16.5" customHeight="1" hidden="1">
      <c r="A125" s="803"/>
      <c r="B125" s="861"/>
      <c r="C125" s="858"/>
      <c r="D125" s="858"/>
      <c r="E125" s="863"/>
      <c r="F125" s="864"/>
    </row>
    <row r="126" spans="1:6" ht="16.5" customHeight="1" hidden="1">
      <c r="A126" s="803"/>
      <c r="B126" s="861"/>
      <c r="C126" s="858"/>
      <c r="D126" s="858"/>
      <c r="E126" s="863"/>
      <c r="F126" s="864"/>
    </row>
    <row r="127" spans="1:6" ht="16.5" customHeight="1" hidden="1">
      <c r="A127" s="803"/>
      <c r="B127" s="861"/>
      <c r="C127" s="858"/>
      <c r="D127" s="858"/>
      <c r="E127" s="863"/>
      <c r="F127" s="864"/>
    </row>
    <row r="128" spans="1:6" ht="16.5" customHeight="1" hidden="1">
      <c r="A128" s="803"/>
      <c r="B128" s="861"/>
      <c r="C128" s="858"/>
      <c r="D128" s="858"/>
      <c r="E128" s="863"/>
      <c r="F128" s="864"/>
    </row>
    <row r="129" spans="1:6" ht="16.5" customHeight="1" hidden="1">
      <c r="A129" s="803"/>
      <c r="B129" s="861"/>
      <c r="C129" s="858"/>
      <c r="D129" s="858"/>
      <c r="E129" s="863"/>
      <c r="F129" s="864"/>
    </row>
    <row r="130" spans="1:6" ht="16.5" customHeight="1" hidden="1">
      <c r="A130" s="803"/>
      <c r="B130" s="861"/>
      <c r="C130" s="858"/>
      <c r="D130" s="858"/>
      <c r="E130" s="863"/>
      <c r="F130" s="864"/>
    </row>
    <row r="131" spans="1:6" ht="16.5" customHeight="1" hidden="1" thickBot="1">
      <c r="A131" s="886"/>
      <c r="B131" s="887"/>
      <c r="C131" s="888"/>
      <c r="D131" s="889"/>
      <c r="E131" s="890"/>
      <c r="F131" s="891"/>
    </row>
    <row r="132" spans="1:9" ht="16.5" customHeight="1" thickBot="1">
      <c r="A132" s="980" t="s">
        <v>339</v>
      </c>
      <c r="B132" s="981"/>
      <c r="C132" s="981"/>
      <c r="D132" s="981"/>
      <c r="E132" s="981"/>
      <c r="F132" s="883">
        <f>F81+F93</f>
        <v>8946195</v>
      </c>
      <c r="I132" s="136"/>
    </row>
    <row r="133" ht="10.5">
      <c r="F133" s="139"/>
    </row>
    <row r="134" s="7" customFormat="1" ht="10.5">
      <c r="F134" s="745"/>
    </row>
    <row r="135" s="7" customFormat="1" ht="10.5"/>
    <row r="136" s="7" customFormat="1" ht="10.5"/>
    <row r="137" s="7" customFormat="1" ht="10.5"/>
    <row r="138" s="7" customFormat="1" ht="10.5"/>
    <row r="139" s="7" customFormat="1" ht="10.5"/>
    <row r="140" s="7" customFormat="1" ht="10.5"/>
    <row r="141" s="7" customFormat="1" ht="10.5"/>
    <row r="142" s="7" customFormat="1" ht="10.5"/>
    <row r="143" s="7" customFormat="1" ht="10.5"/>
    <row r="144" s="7" customFormat="1" ht="10.5"/>
    <row r="145" s="7" customFormat="1" ht="10.5"/>
    <row r="146" s="7" customFormat="1" ht="10.5"/>
    <row r="147" s="7" customFormat="1" ht="10.5"/>
    <row r="148" s="7" customFormat="1" ht="10.5"/>
    <row r="149" s="7" customFormat="1" ht="10.5"/>
    <row r="150" s="7" customFormat="1" ht="10.5"/>
    <row r="151" s="7" customFormat="1" ht="10.5"/>
    <row r="152" s="7" customFormat="1" ht="10.5"/>
    <row r="153" s="7" customFormat="1" ht="10.5"/>
    <row r="154" spans="1:5" ht="10.5">
      <c r="A154" s="982"/>
      <c r="B154" s="982"/>
      <c r="E154" s="137"/>
    </row>
    <row r="155" spans="5:6" ht="10.5">
      <c r="E155" s="7"/>
      <c r="F155" s="7"/>
    </row>
    <row r="156" ht="10.5">
      <c r="E156" s="137"/>
    </row>
    <row r="157" spans="5:6" ht="10.5">
      <c r="E157" s="7"/>
      <c r="F157" s="7"/>
    </row>
  </sheetData>
  <sheetProtection/>
  <mergeCells count="5">
    <mergeCell ref="A73:E73"/>
    <mergeCell ref="A132:E132"/>
    <mergeCell ref="A154:B154"/>
    <mergeCell ref="A2:B2"/>
    <mergeCell ref="A79:B79"/>
  </mergeCells>
  <printOptions/>
  <pageMargins left="0.75" right="0.75" top="1" bottom="1" header="0.5" footer="0.5"/>
  <pageSetup fitToHeight="3" fitToWidth="1"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D1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5" width="10.28125" style="19" bestFit="1" customWidth="1"/>
    <col min="6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 thickBot="1">
      <c r="B3" s="746" t="s">
        <v>155</v>
      </c>
      <c r="C3" s="747">
        <v>8946195</v>
      </c>
      <c r="D3" s="748">
        <v>10341742</v>
      </c>
    </row>
    <row r="4" spans="2:4" ht="16.5" customHeight="1">
      <c r="B4" s="749" t="s">
        <v>13</v>
      </c>
      <c r="C4" s="750">
        <v>7859557</v>
      </c>
      <c r="D4" s="751">
        <v>1545905</v>
      </c>
    </row>
    <row r="5" spans="2:4" ht="16.5" customHeight="1">
      <c r="B5" s="197" t="s">
        <v>14</v>
      </c>
      <c r="C5" s="299">
        <v>-4226595</v>
      </c>
      <c r="D5" s="502">
        <v>-3056217</v>
      </c>
    </row>
    <row r="6" spans="2:4" ht="16.5" customHeight="1" hidden="1">
      <c r="B6" s="197" t="s">
        <v>15</v>
      </c>
      <c r="C6" s="299">
        <v>0</v>
      </c>
      <c r="D6" s="502">
        <v>0</v>
      </c>
    </row>
    <row r="7" spans="2:4" ht="16.5" customHeight="1">
      <c r="B7" s="197" t="s">
        <v>148</v>
      </c>
      <c r="C7" s="299">
        <v>266976</v>
      </c>
      <c r="D7" s="502">
        <v>88980</v>
      </c>
    </row>
    <row r="8" spans="2:4" ht="16.5" customHeight="1" thickBot="1">
      <c r="B8" s="752" t="s">
        <v>383</v>
      </c>
      <c r="C8" s="332">
        <v>-185744</v>
      </c>
      <c r="D8" s="753">
        <v>25785</v>
      </c>
    </row>
    <row r="9" spans="2:4" ht="16.5" customHeight="1" thickBot="1">
      <c r="B9" s="171" t="s">
        <v>18</v>
      </c>
      <c r="C9" s="295">
        <f>SUM(C3:C8)</f>
        <v>12660389</v>
      </c>
      <c r="D9" s="296">
        <f>SUM(D3:D8)</f>
        <v>8946195</v>
      </c>
    </row>
    <row r="10" spans="2:4" ht="10.5">
      <c r="B10" s="63"/>
      <c r="C10" s="65"/>
      <c r="D10" s="65"/>
    </row>
    <row r="11" spans="2:4" ht="10.5">
      <c r="B11" s="73"/>
      <c r="C11" s="1"/>
      <c r="D11" s="1"/>
    </row>
    <row r="12" spans="2:4" ht="10.5">
      <c r="B12" s="73"/>
      <c r="C12" s="78"/>
      <c r="D12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G2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6.140625" style="140" customWidth="1"/>
    <col min="2" max="2" width="10.8515625" style="140" customWidth="1"/>
    <col min="3" max="3" width="10.00390625" style="140" customWidth="1"/>
    <col min="4" max="4" width="17.28125" style="140" bestFit="1" customWidth="1"/>
    <col min="5" max="5" width="16.7109375" style="140" customWidth="1"/>
    <col min="6" max="6" width="13.8515625" style="140" customWidth="1"/>
    <col min="7" max="7" width="13.7109375" style="140" customWidth="1"/>
    <col min="8" max="8" width="12.8515625" style="140" customWidth="1"/>
    <col min="9" max="16384" width="9.140625" style="140" customWidth="1"/>
  </cols>
  <sheetData>
    <row r="2" spans="1:7" ht="39.75" customHeight="1">
      <c r="A2" s="754" t="s">
        <v>362</v>
      </c>
      <c r="B2" s="345" t="s">
        <v>247</v>
      </c>
      <c r="C2" s="345" t="s">
        <v>251</v>
      </c>
      <c r="D2" s="345" t="s">
        <v>154</v>
      </c>
      <c r="E2" s="345" t="s">
        <v>153</v>
      </c>
      <c r="F2" s="345" t="s">
        <v>248</v>
      </c>
      <c r="G2" s="342" t="s">
        <v>411</v>
      </c>
    </row>
    <row r="3" spans="1:7" ht="24.75" customHeight="1" thickBot="1">
      <c r="A3" s="727" t="s">
        <v>531</v>
      </c>
      <c r="B3" s="755"/>
      <c r="C3" s="755"/>
      <c r="D3" s="755"/>
      <c r="E3" s="755"/>
      <c r="F3" s="755"/>
      <c r="G3" s="755"/>
    </row>
    <row r="4" spans="1:7" ht="24.75" customHeight="1" thickBot="1">
      <c r="A4" s="756" t="s">
        <v>389</v>
      </c>
      <c r="B4" s="757">
        <v>400000</v>
      </c>
      <c r="C4" s="758" t="s">
        <v>298</v>
      </c>
      <c r="D4" s="762" t="s">
        <v>405</v>
      </c>
      <c r="E4" s="892">
        <v>0.4598</v>
      </c>
      <c r="F4" s="759" t="s">
        <v>16</v>
      </c>
      <c r="G4" s="760">
        <v>1647425</v>
      </c>
    </row>
    <row r="5" spans="1:7" ht="24.75" customHeight="1" thickBot="1">
      <c r="A5" s="756" t="s">
        <v>389</v>
      </c>
      <c r="B5" s="757">
        <v>80000</v>
      </c>
      <c r="C5" s="758" t="s">
        <v>298</v>
      </c>
      <c r="D5" s="762" t="s">
        <v>565</v>
      </c>
      <c r="E5" s="892">
        <v>2.6612</v>
      </c>
      <c r="F5" s="759" t="s">
        <v>448</v>
      </c>
      <c r="G5" s="760">
        <v>329676</v>
      </c>
    </row>
    <row r="6" spans="1:7" ht="24.75" customHeight="1" thickBot="1">
      <c r="A6" s="756" t="s">
        <v>389</v>
      </c>
      <c r="B6" s="757">
        <v>170000</v>
      </c>
      <c r="C6" s="758" t="s">
        <v>298</v>
      </c>
      <c r="D6" s="762" t="s">
        <v>568</v>
      </c>
      <c r="E6" s="892">
        <v>1.4668</v>
      </c>
      <c r="F6" s="759" t="s">
        <v>448</v>
      </c>
      <c r="G6" s="760">
        <v>702308</v>
      </c>
    </row>
    <row r="7" spans="1:7" ht="24.75" customHeight="1" thickBot="1">
      <c r="A7" s="756" t="s">
        <v>554</v>
      </c>
      <c r="B7" s="757">
        <v>500000</v>
      </c>
      <c r="C7" s="758" t="s">
        <v>297</v>
      </c>
      <c r="D7" s="762" t="s">
        <v>418</v>
      </c>
      <c r="E7" s="892">
        <v>4</v>
      </c>
      <c r="F7" s="759" t="s">
        <v>419</v>
      </c>
      <c r="G7" s="760">
        <v>500573</v>
      </c>
    </row>
    <row r="8" spans="1:7" ht="24.75" customHeight="1" thickBot="1">
      <c r="A8" s="756" t="s">
        <v>554</v>
      </c>
      <c r="B8" s="757">
        <v>750000</v>
      </c>
      <c r="C8" s="758" t="s">
        <v>297</v>
      </c>
      <c r="D8" s="762" t="s">
        <v>454</v>
      </c>
      <c r="E8" s="892">
        <v>3.86</v>
      </c>
      <c r="F8" s="759" t="s">
        <v>478</v>
      </c>
      <c r="G8" s="760">
        <v>763367</v>
      </c>
    </row>
    <row r="9" spans="1:7" ht="24.75" customHeight="1" thickBot="1">
      <c r="A9" s="402"/>
      <c r="B9" s="589"/>
      <c r="C9" s="589"/>
      <c r="D9" s="589"/>
      <c r="E9" s="588"/>
      <c r="F9" s="589"/>
      <c r="G9" s="761">
        <f>SUM(G4:G8)</f>
        <v>3943349</v>
      </c>
    </row>
    <row r="10" spans="1:7" ht="10.5">
      <c r="A10" s="141"/>
      <c r="B10" s="134"/>
      <c r="C10" s="134"/>
      <c r="D10" s="134"/>
      <c r="F10" s="142"/>
      <c r="G10" s="143"/>
    </row>
    <row r="11" spans="6:7" ht="10.5">
      <c r="F11" s="142"/>
      <c r="G11" s="144"/>
    </row>
    <row r="14" spans="1:7" ht="39.75" customHeight="1">
      <c r="A14" s="754" t="s">
        <v>362</v>
      </c>
      <c r="B14" s="345" t="s">
        <v>247</v>
      </c>
      <c r="C14" s="345" t="s">
        <v>251</v>
      </c>
      <c r="D14" s="345" t="s">
        <v>154</v>
      </c>
      <c r="E14" s="345" t="s">
        <v>153</v>
      </c>
      <c r="F14" s="345" t="s">
        <v>248</v>
      </c>
      <c r="G14" s="342" t="s">
        <v>411</v>
      </c>
    </row>
    <row r="15" spans="1:7" ht="24.75" customHeight="1" thickBot="1">
      <c r="A15" s="727" t="s">
        <v>485</v>
      </c>
      <c r="B15" s="755"/>
      <c r="C15" s="755"/>
      <c r="D15" s="755"/>
      <c r="E15" s="755"/>
      <c r="F15" s="755"/>
      <c r="G15" s="755"/>
    </row>
    <row r="16" spans="1:7" ht="24.75" customHeight="1" thickBot="1">
      <c r="A16" s="756" t="s">
        <v>389</v>
      </c>
      <c r="B16" s="757">
        <v>400000</v>
      </c>
      <c r="C16" s="758" t="s">
        <v>298</v>
      </c>
      <c r="D16" s="762" t="s">
        <v>405</v>
      </c>
      <c r="E16" s="892">
        <v>0.38</v>
      </c>
      <c r="F16" s="759" t="s">
        <v>16</v>
      </c>
      <c r="G16" s="760">
        <v>1576159</v>
      </c>
    </row>
    <row r="17" spans="1:7" ht="24.75" customHeight="1" thickBot="1">
      <c r="A17" s="756" t="s">
        <v>389</v>
      </c>
      <c r="B17" s="757">
        <v>80000</v>
      </c>
      <c r="C17" s="758" t="s">
        <v>298</v>
      </c>
      <c r="D17" s="762" t="s">
        <v>17</v>
      </c>
      <c r="E17" s="892">
        <v>0.631</v>
      </c>
      <c r="F17" s="759" t="s">
        <v>448</v>
      </c>
      <c r="G17" s="760">
        <v>315213</v>
      </c>
    </row>
    <row r="18" spans="1:7" ht="24.75" customHeight="1" thickBot="1">
      <c r="A18" s="756" t="s">
        <v>389</v>
      </c>
      <c r="B18" s="757">
        <v>170000</v>
      </c>
      <c r="C18" s="758" t="s">
        <v>298</v>
      </c>
      <c r="D18" s="762" t="s">
        <v>568</v>
      </c>
      <c r="E18" s="892">
        <v>1.475</v>
      </c>
      <c r="F18" s="759" t="s">
        <v>448</v>
      </c>
      <c r="G18" s="760">
        <v>672003</v>
      </c>
    </row>
    <row r="19" spans="1:7" ht="24.75" customHeight="1" thickBot="1">
      <c r="A19" s="756" t="s">
        <v>554</v>
      </c>
      <c r="B19" s="757">
        <v>500000</v>
      </c>
      <c r="C19" s="758" t="s">
        <v>297</v>
      </c>
      <c r="D19" s="762" t="s">
        <v>418</v>
      </c>
      <c r="E19" s="892">
        <v>4.02</v>
      </c>
      <c r="F19" s="759" t="s">
        <v>419</v>
      </c>
      <c r="G19" s="760">
        <v>500567</v>
      </c>
    </row>
    <row r="20" spans="1:7" ht="24.75" customHeight="1" thickBot="1">
      <c r="A20" s="756" t="s">
        <v>554</v>
      </c>
      <c r="B20" s="757">
        <v>750000</v>
      </c>
      <c r="C20" s="758" t="s">
        <v>297</v>
      </c>
      <c r="D20" s="762" t="s">
        <v>454</v>
      </c>
      <c r="E20" s="892">
        <v>3.89</v>
      </c>
      <c r="F20" s="759" t="s">
        <v>478</v>
      </c>
      <c r="G20" s="760">
        <v>763373</v>
      </c>
    </row>
    <row r="21" spans="1:7" ht="24.75" customHeight="1" hidden="1" thickBot="1">
      <c r="A21" s="756"/>
      <c r="B21" s="757"/>
      <c r="C21" s="758"/>
      <c r="D21" s="762"/>
      <c r="E21" s="763"/>
      <c r="F21" s="759"/>
      <c r="G21" s="760"/>
    </row>
    <row r="22" spans="1:7" ht="24.75" customHeight="1" hidden="1" thickBot="1">
      <c r="A22" s="756"/>
      <c r="B22" s="757"/>
      <c r="C22" s="758"/>
      <c r="D22" s="762"/>
      <c r="E22" s="763"/>
      <c r="F22" s="759"/>
      <c r="G22" s="760"/>
    </row>
    <row r="23" spans="1:7" ht="24.75" customHeight="1" thickBot="1">
      <c r="A23" s="402"/>
      <c r="B23" s="589"/>
      <c r="C23" s="589"/>
      <c r="D23" s="589"/>
      <c r="E23" s="588"/>
      <c r="F23" s="589"/>
      <c r="G23" s="761">
        <f>SUM(G16:G20)</f>
        <v>3827315</v>
      </c>
    </row>
    <row r="24" spans="1:7" ht="10.5">
      <c r="A24" s="141"/>
      <c r="B24" s="134"/>
      <c r="C24" s="134"/>
      <c r="D24" s="134"/>
      <c r="F24" s="142"/>
      <c r="G24" s="143"/>
    </row>
    <row r="25" spans="6:7" ht="10.5">
      <c r="F25" s="142"/>
      <c r="G25" s="14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E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 thickBot="1">
      <c r="B3" s="517" t="s">
        <v>155</v>
      </c>
      <c r="C3" s="764">
        <v>3827315</v>
      </c>
      <c r="D3" s="765">
        <v>4127724</v>
      </c>
    </row>
    <row r="4" spans="2:4" ht="16.5" customHeight="1" hidden="1">
      <c r="B4" s="766" t="s">
        <v>19</v>
      </c>
      <c r="C4" s="674">
        <v>0</v>
      </c>
      <c r="D4" s="675">
        <v>0</v>
      </c>
    </row>
    <row r="5" spans="2:4" ht="16.5" customHeight="1" hidden="1">
      <c r="B5" s="767" t="s">
        <v>13</v>
      </c>
      <c r="C5" s="768">
        <v>0</v>
      </c>
      <c r="D5" s="769">
        <v>0</v>
      </c>
    </row>
    <row r="6" spans="2:4" ht="16.5" customHeight="1">
      <c r="B6" s="413" t="s">
        <v>20</v>
      </c>
      <c r="C6" s="770">
        <v>0</v>
      </c>
      <c r="D6" s="771">
        <v>-637661</v>
      </c>
    </row>
    <row r="7" spans="2:4" ht="16.5" customHeight="1">
      <c r="B7" s="305" t="s">
        <v>148</v>
      </c>
      <c r="C7" s="770">
        <v>115635</v>
      </c>
      <c r="D7" s="771">
        <v>337144</v>
      </c>
    </row>
    <row r="8" spans="2:4" ht="16.5" customHeight="1" thickBot="1">
      <c r="B8" s="772" t="s">
        <v>383</v>
      </c>
      <c r="C8" s="773">
        <v>399</v>
      </c>
      <c r="D8" s="774">
        <v>108</v>
      </c>
    </row>
    <row r="9" spans="2:5" ht="16.5" customHeight="1" thickBot="1">
      <c r="B9" s="171" t="s">
        <v>252</v>
      </c>
      <c r="C9" s="295">
        <f>SUM(C3:C8)</f>
        <v>3943349</v>
      </c>
      <c r="D9" s="296">
        <f>SUM(D3:D8)</f>
        <v>3827315</v>
      </c>
      <c r="E9" s="145"/>
    </row>
    <row r="10" spans="2:4" ht="9.75" customHeight="1" thickBot="1">
      <c r="B10" s="775"/>
      <c r="C10" s="776"/>
      <c r="D10" s="776"/>
    </row>
    <row r="11" spans="2:4" ht="16.5" customHeight="1">
      <c r="B11" s="313" t="s">
        <v>119</v>
      </c>
      <c r="C11" s="674">
        <v>1664119</v>
      </c>
      <c r="D11" s="675">
        <v>16799</v>
      </c>
    </row>
    <row r="12" spans="2:4" ht="16.5" customHeight="1" thickBot="1">
      <c r="B12" s="300" t="s">
        <v>120</v>
      </c>
      <c r="C12" s="779">
        <v>2279230</v>
      </c>
      <c r="D12" s="780">
        <v>3810516</v>
      </c>
    </row>
    <row r="13" spans="2:4" ht="10.5">
      <c r="B13" s="63"/>
      <c r="C13" s="65"/>
      <c r="D13" s="146"/>
    </row>
    <row r="14" spans="2:4" ht="10.5">
      <c r="B14" s="73"/>
      <c r="C14" s="1"/>
      <c r="D14" s="1"/>
    </row>
    <row r="16" spans="3:4" ht="10.5">
      <c r="C16" s="78"/>
      <c r="D16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M1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0.7109375" style="12" customWidth="1"/>
    <col min="2" max="5" width="16.7109375" style="12" customWidth="1"/>
    <col min="6" max="6" width="10.7109375" style="12" customWidth="1"/>
    <col min="7" max="7" width="14.421875" style="12" customWidth="1"/>
    <col min="8" max="8" width="8.7109375" style="12" bestFit="1" customWidth="1"/>
    <col min="9" max="9" width="10.57421875" style="12" bestFit="1" customWidth="1"/>
    <col min="10" max="16384" width="9.140625" style="12" customWidth="1"/>
  </cols>
  <sheetData>
    <row r="2" spans="1:5" ht="11.25" thickBot="1">
      <c r="A2" s="28"/>
      <c r="B2" s="29"/>
      <c r="C2" s="29"/>
      <c r="D2" s="30"/>
      <c r="E2" s="31"/>
    </row>
    <row r="3" spans="1:5" ht="16.5" customHeight="1" thickBot="1">
      <c r="A3" s="914" t="s">
        <v>361</v>
      </c>
      <c r="B3" s="915" t="s">
        <v>526</v>
      </c>
      <c r="C3" s="915"/>
      <c r="D3" s="916" t="s">
        <v>481</v>
      </c>
      <c r="E3" s="919"/>
    </row>
    <row r="4" spans="1:5" ht="34.5" customHeight="1" thickBot="1">
      <c r="A4" s="914"/>
      <c r="B4" s="359" t="s">
        <v>456</v>
      </c>
      <c r="C4" s="359" t="s">
        <v>483</v>
      </c>
      <c r="D4" s="359" t="s">
        <v>456</v>
      </c>
      <c r="E4" s="360" t="s">
        <v>483</v>
      </c>
    </row>
    <row r="5" spans="1:10" ht="16.5" customHeight="1">
      <c r="A5" s="418" t="s">
        <v>381</v>
      </c>
      <c r="B5" s="419">
        <v>3054628</v>
      </c>
      <c r="C5" s="420">
        <v>99.01189973005843</v>
      </c>
      <c r="D5" s="368">
        <v>1899033</v>
      </c>
      <c r="E5" s="421">
        <v>100</v>
      </c>
      <c r="J5" s="32"/>
    </row>
    <row r="6" spans="1:5" ht="16.5" customHeight="1">
      <c r="A6" s="422" t="s">
        <v>73</v>
      </c>
      <c r="B6" s="376">
        <v>0</v>
      </c>
      <c r="C6" s="376">
        <v>0</v>
      </c>
      <c r="D6" s="380">
        <v>0</v>
      </c>
      <c r="E6" s="399">
        <v>0</v>
      </c>
    </row>
    <row r="7" spans="1:5" ht="16.5" customHeight="1" thickBot="1">
      <c r="A7" s="423" t="s">
        <v>382</v>
      </c>
      <c r="B7" s="424">
        <v>30484</v>
      </c>
      <c r="C7" s="895">
        <v>0.9881002699415775</v>
      </c>
      <c r="D7" s="383">
        <v>0</v>
      </c>
      <c r="E7" s="398">
        <v>0</v>
      </c>
    </row>
    <row r="8" spans="1:8" ht="16.5" customHeight="1" thickBot="1">
      <c r="A8" s="425" t="s">
        <v>48</v>
      </c>
      <c r="B8" s="426">
        <f>SUM(B5:B7)</f>
        <v>3085112</v>
      </c>
      <c r="C8" s="427">
        <f>SUM(C5:C7)</f>
        <v>100.00000000000001</v>
      </c>
      <c r="D8" s="426">
        <f>SUM(D5:D7)</f>
        <v>1899033</v>
      </c>
      <c r="E8" s="428">
        <f>SUM(E5:E7)</f>
        <v>100</v>
      </c>
      <c r="F8" s="33"/>
      <c r="G8" s="79"/>
      <c r="H8" s="79"/>
    </row>
    <row r="9" spans="1:13" ht="24.75" customHeight="1" thickBot="1">
      <c r="A9" s="429" t="s">
        <v>364</v>
      </c>
      <c r="B9" s="430">
        <v>-2257</v>
      </c>
      <c r="C9" s="431">
        <v>0.07315779783683704</v>
      </c>
      <c r="D9" s="430">
        <v>-1699</v>
      </c>
      <c r="E9" s="432">
        <v>0.08946658641529663</v>
      </c>
      <c r="I9" s="54"/>
      <c r="J9" s="34"/>
      <c r="K9" s="54"/>
      <c r="L9" s="54"/>
      <c r="M9" s="32"/>
    </row>
    <row r="10" spans="1:10" ht="16.5" customHeight="1" thickBot="1">
      <c r="A10" s="425" t="s">
        <v>49</v>
      </c>
      <c r="B10" s="426">
        <f>SUM(B8:B9)</f>
        <v>3082855</v>
      </c>
      <c r="C10" s="427">
        <f>C8-C9</f>
        <v>99.92684220216317</v>
      </c>
      <c r="D10" s="426">
        <f>SUM(D8:D9)</f>
        <v>1897334</v>
      </c>
      <c r="E10" s="428">
        <f>E8-E9</f>
        <v>99.9105334135847</v>
      </c>
      <c r="F10" s="33"/>
      <c r="G10" s="79"/>
      <c r="H10" s="79"/>
      <c r="J10" s="12" t="s">
        <v>484</v>
      </c>
    </row>
    <row r="11" spans="3:5" ht="10.5">
      <c r="C11" s="14"/>
      <c r="D11" s="14"/>
      <c r="E11" s="14"/>
    </row>
    <row r="13" ht="10.5">
      <c r="B13" s="54"/>
    </row>
    <row r="14" ht="10.5">
      <c r="B14" s="54"/>
    </row>
  </sheetData>
  <sheetProtection/>
  <mergeCells count="3"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D7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5" width="9.140625" style="19" customWidth="1"/>
    <col min="6" max="6" width="13.7109375" style="19" bestFit="1" customWidth="1"/>
    <col min="7" max="16384" width="9.140625" style="19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 thickBot="1">
      <c r="B3" s="303" t="s">
        <v>271</v>
      </c>
      <c r="C3" s="386"/>
      <c r="D3" s="386"/>
    </row>
    <row r="4" spans="2:4" ht="16.5" customHeight="1">
      <c r="B4" s="313" t="s">
        <v>253</v>
      </c>
      <c r="C4" s="314">
        <v>62604</v>
      </c>
      <c r="D4" s="315">
        <v>26492</v>
      </c>
    </row>
    <row r="5" spans="2:4" ht="16.5" customHeight="1">
      <c r="B5" s="298" t="s">
        <v>336</v>
      </c>
      <c r="C5" s="316">
        <v>781638</v>
      </c>
      <c r="D5" s="317">
        <v>412278</v>
      </c>
    </row>
    <row r="6" spans="2:4" ht="16.5" customHeight="1" hidden="1">
      <c r="B6" s="298" t="s">
        <v>254</v>
      </c>
      <c r="C6" s="316">
        <v>0</v>
      </c>
      <c r="D6" s="317">
        <v>0</v>
      </c>
    </row>
    <row r="7" spans="2:4" ht="16.5" customHeight="1">
      <c r="B7" s="298" t="s">
        <v>255</v>
      </c>
      <c r="C7" s="316">
        <v>604402</v>
      </c>
      <c r="D7" s="317">
        <v>561832</v>
      </c>
    </row>
    <row r="8" spans="2:4" ht="16.5" customHeight="1">
      <c r="B8" s="298" t="s">
        <v>256</v>
      </c>
      <c r="C8" s="316">
        <v>173116</v>
      </c>
      <c r="D8" s="317">
        <v>141842</v>
      </c>
    </row>
    <row r="9" spans="2:4" ht="16.5" customHeight="1">
      <c r="B9" s="298" t="s">
        <v>257</v>
      </c>
      <c r="C9" s="316">
        <v>313611</v>
      </c>
      <c r="D9" s="317">
        <v>303608</v>
      </c>
    </row>
    <row r="10" spans="2:4" ht="16.5" customHeight="1">
      <c r="B10" s="197" t="s">
        <v>444</v>
      </c>
      <c r="C10" s="316">
        <v>14417</v>
      </c>
      <c r="D10" s="341">
        <v>14241</v>
      </c>
    </row>
    <row r="11" spans="2:4" ht="16.5" customHeight="1">
      <c r="B11" s="298" t="s">
        <v>420</v>
      </c>
      <c r="C11" s="316">
        <v>24096</v>
      </c>
      <c r="D11" s="341">
        <v>24102</v>
      </c>
    </row>
    <row r="12" spans="2:4" ht="16.5" customHeight="1">
      <c r="B12" s="298" t="s">
        <v>516</v>
      </c>
      <c r="C12" s="316">
        <v>155200</v>
      </c>
      <c r="D12" s="341">
        <v>151083</v>
      </c>
    </row>
    <row r="13" spans="2:4" ht="16.5" customHeight="1" thickBot="1">
      <c r="B13" s="665" t="s">
        <v>78</v>
      </c>
      <c r="C13" s="720">
        <v>49706</v>
      </c>
      <c r="D13" s="721">
        <v>128613</v>
      </c>
    </row>
    <row r="14" spans="2:4" ht="16.5" customHeight="1" thickBot="1">
      <c r="B14" s="171" t="s">
        <v>21</v>
      </c>
      <c r="C14" s="295">
        <f>SUM(C4:C13)</f>
        <v>2178790</v>
      </c>
      <c r="D14" s="296">
        <f>SUM(D4:D13)</f>
        <v>1764091</v>
      </c>
    </row>
    <row r="17" spans="2:4" ht="16.5" customHeight="1">
      <c r="B17" s="278"/>
      <c r="C17" s="276" t="s">
        <v>526</v>
      </c>
      <c r="D17" s="277" t="s">
        <v>481</v>
      </c>
    </row>
    <row r="18" spans="2:4" ht="15" customHeight="1" thickBot="1">
      <c r="B18" s="303" t="s">
        <v>421</v>
      </c>
      <c r="C18" s="386"/>
      <c r="D18" s="386"/>
    </row>
    <row r="19" spans="2:4" ht="15" customHeight="1" thickBot="1">
      <c r="B19" s="171" t="s">
        <v>262</v>
      </c>
      <c r="C19" s="311">
        <f>SUM(C20:C22)</f>
        <v>14241</v>
      </c>
      <c r="D19" s="312">
        <f>SUM(D20:D22)</f>
        <v>12012</v>
      </c>
    </row>
    <row r="20" spans="2:4" ht="15" customHeight="1">
      <c r="B20" s="520" t="s">
        <v>422</v>
      </c>
      <c r="C20" s="719">
        <v>7149</v>
      </c>
      <c r="D20" s="343">
        <v>6500</v>
      </c>
    </row>
    <row r="21" spans="2:4" ht="15" customHeight="1">
      <c r="B21" s="197" t="s">
        <v>423</v>
      </c>
      <c r="C21" s="316">
        <v>4381</v>
      </c>
      <c r="D21" s="317">
        <v>3386</v>
      </c>
    </row>
    <row r="22" spans="2:4" ht="15" customHeight="1" thickBot="1">
      <c r="B22" s="327" t="s">
        <v>424</v>
      </c>
      <c r="C22" s="318">
        <v>2711</v>
      </c>
      <c r="D22" s="319">
        <v>2126</v>
      </c>
    </row>
    <row r="23" spans="2:4" ht="15" customHeight="1" thickBot="1">
      <c r="B23" s="171" t="s">
        <v>22</v>
      </c>
      <c r="C23" s="311">
        <f>C24+C28+C32+C36+C40</f>
        <v>176</v>
      </c>
      <c r="D23" s="312">
        <f>D24+D28+D32+D36+D40</f>
        <v>2229</v>
      </c>
    </row>
    <row r="24" spans="2:4" ht="15" customHeight="1" thickBot="1">
      <c r="B24" s="171" t="s">
        <v>425</v>
      </c>
      <c r="C24" s="311">
        <f>SUM(C25:C27)</f>
        <v>766</v>
      </c>
      <c r="D24" s="312">
        <f>SUM(D25:D27)</f>
        <v>602</v>
      </c>
    </row>
    <row r="25" spans="2:4" ht="15" customHeight="1">
      <c r="B25" s="520" t="s">
        <v>422</v>
      </c>
      <c r="C25" s="719">
        <v>525</v>
      </c>
      <c r="D25" s="343">
        <v>314</v>
      </c>
    </row>
    <row r="26" spans="2:4" ht="15" customHeight="1">
      <c r="B26" s="197" t="s">
        <v>423</v>
      </c>
      <c r="C26" s="316">
        <v>140</v>
      </c>
      <c r="D26" s="317">
        <v>207</v>
      </c>
    </row>
    <row r="27" spans="2:4" ht="15" customHeight="1" thickBot="1">
      <c r="B27" s="327" t="s">
        <v>424</v>
      </c>
      <c r="C27" s="318">
        <v>101</v>
      </c>
      <c r="D27" s="319">
        <v>81</v>
      </c>
    </row>
    <row r="28" spans="2:4" ht="15" customHeight="1" thickBot="1">
      <c r="B28" s="171" t="s">
        <v>426</v>
      </c>
      <c r="C28" s="311">
        <f>SUM(C29:C31)</f>
        <v>488</v>
      </c>
      <c r="D28" s="312">
        <f>SUM(D29:D31)</f>
        <v>525</v>
      </c>
    </row>
    <row r="29" spans="2:4" ht="15" customHeight="1">
      <c r="B29" s="520" t="s">
        <v>422</v>
      </c>
      <c r="C29" s="719">
        <v>309</v>
      </c>
      <c r="D29" s="343">
        <v>166</v>
      </c>
    </row>
    <row r="30" spans="2:4" ht="15" customHeight="1">
      <c r="B30" s="197" t="s">
        <v>423</v>
      </c>
      <c r="C30" s="316">
        <v>102</v>
      </c>
      <c r="D30" s="317">
        <v>295</v>
      </c>
    </row>
    <row r="31" spans="2:4" ht="15" customHeight="1" thickBot="1">
      <c r="B31" s="327" t="s">
        <v>424</v>
      </c>
      <c r="C31" s="318">
        <v>77</v>
      </c>
      <c r="D31" s="319">
        <v>64</v>
      </c>
    </row>
    <row r="32" spans="2:4" ht="24.75" customHeight="1" thickBot="1">
      <c r="B32" s="171" t="s">
        <v>524</v>
      </c>
      <c r="C32" s="311">
        <f>SUM(C33:C35)</f>
        <v>-344</v>
      </c>
      <c r="D32" s="312">
        <f>SUM(D33:D35)</f>
        <v>1965</v>
      </c>
    </row>
    <row r="33" spans="2:4" ht="15" customHeight="1">
      <c r="B33" s="520" t="s">
        <v>422</v>
      </c>
      <c r="C33" s="719">
        <v>-604</v>
      </c>
      <c r="D33" s="343">
        <v>728</v>
      </c>
    </row>
    <row r="34" spans="2:4" ht="15" customHeight="1">
      <c r="B34" s="197" t="s">
        <v>423</v>
      </c>
      <c r="C34" s="316">
        <v>-199</v>
      </c>
      <c r="D34" s="317">
        <v>508</v>
      </c>
    </row>
    <row r="35" spans="2:4" ht="15" customHeight="1" thickBot="1">
      <c r="B35" s="327" t="s">
        <v>424</v>
      </c>
      <c r="C35" s="318">
        <v>459</v>
      </c>
      <c r="D35" s="319">
        <v>729</v>
      </c>
    </row>
    <row r="36" spans="2:4" ht="15" customHeight="1" hidden="1" thickBot="1">
      <c r="B36" s="171" t="s">
        <v>441</v>
      </c>
      <c r="C36" s="311">
        <f>SUM(C37:C39)</f>
        <v>0</v>
      </c>
      <c r="D36" s="312">
        <f>SUM(D37:D39)</f>
        <v>0</v>
      </c>
    </row>
    <row r="37" spans="2:4" ht="15" customHeight="1" hidden="1">
      <c r="B37" s="520" t="s">
        <v>422</v>
      </c>
      <c r="C37" s="719">
        <v>0</v>
      </c>
      <c r="D37" s="343">
        <v>0</v>
      </c>
    </row>
    <row r="38" spans="2:4" ht="16.5" customHeight="1" hidden="1">
      <c r="B38" s="197" t="s">
        <v>423</v>
      </c>
      <c r="C38" s="316">
        <v>0</v>
      </c>
      <c r="D38" s="317">
        <v>0</v>
      </c>
    </row>
    <row r="39" spans="2:4" ht="16.5" customHeight="1" hidden="1" thickBot="1">
      <c r="B39" s="327" t="s">
        <v>424</v>
      </c>
      <c r="C39" s="318">
        <v>0</v>
      </c>
      <c r="D39" s="319">
        <v>0</v>
      </c>
    </row>
    <row r="40" spans="2:4" ht="15" customHeight="1" thickBot="1">
      <c r="B40" s="171" t="s">
        <v>427</v>
      </c>
      <c r="C40" s="311">
        <f>SUM(C41:C43)</f>
        <v>-734</v>
      </c>
      <c r="D40" s="312">
        <f>SUM(D41:D43)</f>
        <v>-863</v>
      </c>
    </row>
    <row r="41" spans="2:4" ht="15" customHeight="1">
      <c r="B41" s="520" t="s">
        <v>422</v>
      </c>
      <c r="C41" s="719">
        <v>-375</v>
      </c>
      <c r="D41" s="343">
        <v>-559</v>
      </c>
    </row>
    <row r="42" spans="2:4" ht="15" customHeight="1">
      <c r="B42" s="197" t="s">
        <v>423</v>
      </c>
      <c r="C42" s="316">
        <v>0</v>
      </c>
      <c r="D42" s="317">
        <v>-15</v>
      </c>
    </row>
    <row r="43" spans="2:4" ht="15" customHeight="1" thickBot="1">
      <c r="B43" s="327" t="s">
        <v>424</v>
      </c>
      <c r="C43" s="318">
        <v>-359</v>
      </c>
      <c r="D43" s="319">
        <v>-289</v>
      </c>
    </row>
    <row r="44" spans="2:4" ht="15" customHeight="1" thickBot="1">
      <c r="B44" s="171" t="s">
        <v>264</v>
      </c>
      <c r="C44" s="311">
        <f>C19+C23</f>
        <v>14417</v>
      </c>
      <c r="D44" s="312">
        <f>D19+D23</f>
        <v>14241</v>
      </c>
    </row>
    <row r="45" spans="2:4" ht="15" customHeight="1">
      <c r="B45" s="520" t="s">
        <v>422</v>
      </c>
      <c r="C45" s="719">
        <v>7004</v>
      </c>
      <c r="D45" s="343">
        <v>7149</v>
      </c>
    </row>
    <row r="46" spans="2:4" ht="15" customHeight="1">
      <c r="B46" s="197" t="s">
        <v>423</v>
      </c>
      <c r="C46" s="316">
        <v>4424</v>
      </c>
      <c r="D46" s="317">
        <v>4381</v>
      </c>
    </row>
    <row r="47" spans="2:4" ht="15" customHeight="1" thickBot="1">
      <c r="B47" s="327" t="s">
        <v>424</v>
      </c>
      <c r="C47" s="318">
        <v>2989</v>
      </c>
      <c r="D47" s="319">
        <v>2711</v>
      </c>
    </row>
    <row r="48" ht="11.25" thickBot="1">
      <c r="D48" s="98"/>
    </row>
    <row r="49" spans="1:4" s="43" customFormat="1" ht="15" customHeight="1" thickBot="1">
      <c r="A49" s="127"/>
      <c r="B49" s="171" t="s">
        <v>119</v>
      </c>
      <c r="C49" s="311">
        <f>SUM(C50:C52)</f>
        <v>869</v>
      </c>
      <c r="D49" s="312">
        <f>SUM(D50:D52)</f>
        <v>1136</v>
      </c>
    </row>
    <row r="50" spans="2:4" ht="15" customHeight="1">
      <c r="B50" s="520" t="s">
        <v>422</v>
      </c>
      <c r="C50" s="719">
        <v>568</v>
      </c>
      <c r="D50" s="343">
        <v>865</v>
      </c>
    </row>
    <row r="51" spans="2:4" ht="15" customHeight="1">
      <c r="B51" s="197" t="s">
        <v>423</v>
      </c>
      <c r="C51" s="316">
        <v>248</v>
      </c>
      <c r="D51" s="317">
        <v>223</v>
      </c>
    </row>
    <row r="52" spans="2:4" ht="15" customHeight="1" thickBot="1">
      <c r="B52" s="327" t="s">
        <v>424</v>
      </c>
      <c r="C52" s="318">
        <v>53</v>
      </c>
      <c r="D52" s="319">
        <v>48</v>
      </c>
    </row>
    <row r="53" spans="1:4" s="43" customFormat="1" ht="15" customHeight="1" thickBot="1">
      <c r="A53" s="127"/>
      <c r="B53" s="171" t="s">
        <v>120</v>
      </c>
      <c r="C53" s="311">
        <f>SUM(C54:C56)</f>
        <v>13548</v>
      </c>
      <c r="D53" s="312">
        <f>SUM(D54:D56)</f>
        <v>13105</v>
      </c>
    </row>
    <row r="54" spans="2:4" ht="15" customHeight="1">
      <c r="B54" s="520" t="s">
        <v>422</v>
      </c>
      <c r="C54" s="719">
        <v>6436</v>
      </c>
      <c r="D54" s="343">
        <v>6284</v>
      </c>
    </row>
    <row r="55" spans="2:4" ht="15" customHeight="1">
      <c r="B55" s="197" t="s">
        <v>423</v>
      </c>
      <c r="C55" s="316">
        <v>4176</v>
      </c>
      <c r="D55" s="317">
        <v>4158</v>
      </c>
    </row>
    <row r="56" spans="2:4" ht="15" customHeight="1" thickBot="1">
      <c r="B56" s="327" t="s">
        <v>424</v>
      </c>
      <c r="C56" s="318">
        <v>2936</v>
      </c>
      <c r="D56" s="319">
        <v>2663</v>
      </c>
    </row>
    <row r="59" spans="2:4" ht="16.5" customHeight="1">
      <c r="B59" s="278"/>
      <c r="C59" s="276" t="s">
        <v>526</v>
      </c>
      <c r="D59" s="277" t="s">
        <v>481</v>
      </c>
    </row>
    <row r="60" spans="2:4" ht="15" customHeight="1" thickBot="1">
      <c r="B60" s="781" t="s">
        <v>446</v>
      </c>
      <c r="C60" s="782"/>
      <c r="D60" s="782"/>
    </row>
    <row r="61" spans="2:4" ht="15" customHeight="1" thickBot="1">
      <c r="B61" s="171" t="s">
        <v>440</v>
      </c>
      <c r="C61" s="311">
        <f>SUM(C62:C64)</f>
        <v>-1323</v>
      </c>
      <c r="D61" s="312">
        <f>SUM(D62:D64)</f>
        <v>488</v>
      </c>
    </row>
    <row r="62" spans="2:4" ht="15" customHeight="1">
      <c r="B62" s="520" t="s">
        <v>422</v>
      </c>
      <c r="C62" s="719">
        <v>-603</v>
      </c>
      <c r="D62" s="343">
        <v>193</v>
      </c>
    </row>
    <row r="63" spans="2:4" ht="15" customHeight="1">
      <c r="B63" s="197" t="s">
        <v>423</v>
      </c>
      <c r="C63" s="316">
        <v>-392</v>
      </c>
      <c r="D63" s="317">
        <v>134</v>
      </c>
    </row>
    <row r="64" spans="2:4" ht="15" customHeight="1" thickBot="1">
      <c r="B64" s="327" t="s">
        <v>424</v>
      </c>
      <c r="C64" s="318">
        <v>-328</v>
      </c>
      <c r="D64" s="319">
        <v>161</v>
      </c>
    </row>
    <row r="65" spans="2:4" ht="15" customHeight="1" thickBot="1">
      <c r="B65" s="171" t="s">
        <v>428</v>
      </c>
      <c r="C65" s="311">
        <f>SUM(C66:C68)</f>
        <v>270</v>
      </c>
      <c r="D65" s="312">
        <f>SUM(D66:D68)</f>
        <v>489</v>
      </c>
    </row>
    <row r="66" spans="2:4" ht="15" customHeight="1">
      <c r="B66" s="520" t="s">
        <v>422</v>
      </c>
      <c r="C66" s="719">
        <v>114</v>
      </c>
      <c r="D66" s="343">
        <v>262</v>
      </c>
    </row>
    <row r="67" spans="2:4" ht="15" customHeight="1">
      <c r="B67" s="197" t="s">
        <v>423</v>
      </c>
      <c r="C67" s="316">
        <v>130</v>
      </c>
      <c r="D67" s="317">
        <v>-52</v>
      </c>
    </row>
    <row r="68" spans="2:4" ht="15" customHeight="1" thickBot="1">
      <c r="B68" s="327" t="s">
        <v>424</v>
      </c>
      <c r="C68" s="318">
        <v>26</v>
      </c>
      <c r="D68" s="319">
        <v>279</v>
      </c>
    </row>
    <row r="69" spans="2:4" ht="15" customHeight="1" thickBot="1">
      <c r="B69" s="171" t="s">
        <v>429</v>
      </c>
      <c r="C69" s="311">
        <f>SUM(C70:C72)</f>
        <v>709</v>
      </c>
      <c r="D69" s="312">
        <f>SUM(D70:D72)</f>
        <v>988</v>
      </c>
    </row>
    <row r="70" spans="2:4" ht="15" customHeight="1">
      <c r="B70" s="520" t="s">
        <v>422</v>
      </c>
      <c r="C70" s="719">
        <v>-115</v>
      </c>
      <c r="D70" s="343">
        <v>273</v>
      </c>
    </row>
    <row r="71" spans="2:4" ht="15" customHeight="1">
      <c r="B71" s="197" t="s">
        <v>423</v>
      </c>
      <c r="C71" s="316">
        <v>63</v>
      </c>
      <c r="D71" s="317">
        <v>426</v>
      </c>
    </row>
    <row r="72" spans="2:4" ht="15" customHeight="1" thickBot="1">
      <c r="B72" s="327" t="s">
        <v>424</v>
      </c>
      <c r="C72" s="318">
        <v>761</v>
      </c>
      <c r="D72" s="319">
        <v>289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F80"/>
  <sheetViews>
    <sheetView zoomScalePageLayoutView="0" workbookViewId="0" topLeftCell="A22">
      <selection activeCell="G17" sqref="G17"/>
    </sheetView>
  </sheetViews>
  <sheetFormatPr defaultColWidth="9.140625" defaultRowHeight="12.75"/>
  <cols>
    <col min="1" max="1" width="2.28125" style="48" customWidth="1"/>
    <col min="2" max="2" width="59.7109375" style="56" customWidth="1"/>
    <col min="3" max="4" width="15.7109375" style="56" customWidth="1"/>
    <col min="5" max="16384" width="9.140625" style="40" customWidth="1"/>
  </cols>
  <sheetData>
    <row r="2" spans="2:6" ht="16.5" customHeight="1">
      <c r="B2" s="278"/>
      <c r="C2" s="276" t="s">
        <v>526</v>
      </c>
      <c r="D2" s="277" t="s">
        <v>481</v>
      </c>
      <c r="E2" s="19"/>
      <c r="F2" s="19"/>
    </row>
    <row r="3" spans="2:6" ht="15" customHeight="1">
      <c r="B3" s="663" t="s">
        <v>259</v>
      </c>
      <c r="C3" s="783">
        <v>43435</v>
      </c>
      <c r="D3" s="784">
        <v>45606</v>
      </c>
      <c r="E3" s="19"/>
      <c r="F3" s="19"/>
    </row>
    <row r="4" spans="2:6" ht="15" customHeight="1">
      <c r="B4" s="298" t="s">
        <v>258</v>
      </c>
      <c r="C4" s="316">
        <v>113192</v>
      </c>
      <c r="D4" s="317">
        <v>99582</v>
      </c>
      <c r="E4" s="19"/>
      <c r="F4" s="19"/>
    </row>
    <row r="5" spans="2:6" ht="15" customHeight="1" thickBot="1">
      <c r="B5" s="300" t="s">
        <v>2</v>
      </c>
      <c r="C5" s="318">
        <v>26127</v>
      </c>
      <c r="D5" s="319">
        <v>80228</v>
      </c>
      <c r="E5" s="19"/>
      <c r="F5" s="19"/>
    </row>
    <row r="6" spans="2:6" ht="15" customHeight="1" thickBot="1">
      <c r="B6" s="171" t="s">
        <v>161</v>
      </c>
      <c r="C6" s="295">
        <f>SUM(C3:C5)</f>
        <v>182754</v>
      </c>
      <c r="D6" s="296">
        <f>SUM(D3:D5)</f>
        <v>225416</v>
      </c>
      <c r="E6" s="19"/>
      <c r="F6" s="19"/>
    </row>
    <row r="7" spans="3:4" ht="16.5" customHeight="1">
      <c r="C7" s="76"/>
      <c r="D7" s="76"/>
    </row>
    <row r="8" spans="2:4" ht="16.5" customHeight="1">
      <c r="B8" s="73"/>
      <c r="C8" s="9"/>
      <c r="D8" s="9"/>
    </row>
    <row r="9" spans="2:4" ht="16.5" customHeight="1">
      <c r="B9" s="36"/>
      <c r="C9" s="76"/>
      <c r="D9" s="76"/>
    </row>
    <row r="10" spans="2:4" ht="16.5" customHeight="1">
      <c r="B10" s="278"/>
      <c r="C10" s="276" t="s">
        <v>526</v>
      </c>
      <c r="D10" s="277" t="s">
        <v>481</v>
      </c>
    </row>
    <row r="11" spans="2:4" ht="15" customHeight="1" thickBot="1">
      <c r="B11" s="517" t="s">
        <v>262</v>
      </c>
      <c r="C11" s="764">
        <f>SUM(C12:C14)</f>
        <v>225416</v>
      </c>
      <c r="D11" s="765">
        <f>SUM(D12:D14)</f>
        <v>176881</v>
      </c>
    </row>
    <row r="12" spans="2:4" ht="15" customHeight="1">
      <c r="B12" s="785" t="s">
        <v>260</v>
      </c>
      <c r="C12" s="453">
        <f>D31</f>
        <v>45606</v>
      </c>
      <c r="D12" s="787">
        <v>49613</v>
      </c>
    </row>
    <row r="13" spans="2:4" ht="15" customHeight="1">
      <c r="B13" s="298" t="s">
        <v>258</v>
      </c>
      <c r="C13" s="316">
        <f>D32</f>
        <v>99582</v>
      </c>
      <c r="D13" s="317">
        <v>96933</v>
      </c>
    </row>
    <row r="14" spans="2:4" ht="15" customHeight="1" thickBot="1">
      <c r="B14" s="788" t="s">
        <v>2</v>
      </c>
      <c r="C14" s="789">
        <f>D33</f>
        <v>80228</v>
      </c>
      <c r="D14" s="790">
        <v>30335</v>
      </c>
    </row>
    <row r="15" spans="2:4" ht="15" customHeight="1" thickBot="1">
      <c r="B15" s="791" t="s">
        <v>22</v>
      </c>
      <c r="C15" s="295">
        <f>C16+C20+C24+C25+C26+C27+C28+C29</f>
        <v>-42662</v>
      </c>
      <c r="D15" s="296">
        <f>D16+D20+D24+D25+D26+D27+D28+D29</f>
        <v>48535</v>
      </c>
    </row>
    <row r="16" spans="2:4" ht="15" customHeight="1" thickBot="1">
      <c r="B16" s="792" t="s">
        <v>159</v>
      </c>
      <c r="C16" s="777">
        <f>SUM(C17:C19)</f>
        <v>137911</v>
      </c>
      <c r="D16" s="778">
        <f>SUM(D17:D19)</f>
        <v>215357</v>
      </c>
    </row>
    <row r="17" spans="2:4" ht="15" customHeight="1">
      <c r="B17" s="298" t="s">
        <v>261</v>
      </c>
      <c r="C17" s="316">
        <v>114184</v>
      </c>
      <c r="D17" s="317">
        <v>146689</v>
      </c>
    </row>
    <row r="18" spans="2:4" ht="15" customHeight="1">
      <c r="B18" s="298" t="s">
        <v>384</v>
      </c>
      <c r="C18" s="316">
        <v>19684</v>
      </c>
      <c r="D18" s="317">
        <v>8762</v>
      </c>
    </row>
    <row r="19" spans="2:4" ht="15" customHeight="1" thickBot="1">
      <c r="B19" s="298" t="s">
        <v>385</v>
      </c>
      <c r="C19" s="316">
        <v>4043</v>
      </c>
      <c r="D19" s="317">
        <v>59906</v>
      </c>
    </row>
    <row r="20" spans="2:4" ht="15" customHeight="1" thickBot="1">
      <c r="B20" s="792" t="s">
        <v>386</v>
      </c>
      <c r="C20" s="777">
        <f>SUM(C21:C23)</f>
        <v>-119387</v>
      </c>
      <c r="D20" s="778">
        <f>SUM(D21:D23)</f>
        <v>-150761</v>
      </c>
    </row>
    <row r="21" spans="2:4" ht="15" customHeight="1">
      <c r="B21" s="298" t="s">
        <v>261</v>
      </c>
      <c r="C21" s="316">
        <v>-116646</v>
      </c>
      <c r="D21" s="317">
        <v>-150761</v>
      </c>
    </row>
    <row r="22" spans="2:4" ht="15" customHeight="1">
      <c r="B22" s="298" t="s">
        <v>384</v>
      </c>
      <c r="C22" s="316">
        <v>-2366</v>
      </c>
      <c r="D22" s="317">
        <v>0</v>
      </c>
    </row>
    <row r="23" spans="2:4" ht="15" customHeight="1">
      <c r="B23" s="298" t="s">
        <v>385</v>
      </c>
      <c r="C23" s="316">
        <v>-375</v>
      </c>
      <c r="D23" s="317">
        <v>0</v>
      </c>
    </row>
    <row r="24" spans="2:4" ht="15" customHeight="1">
      <c r="B24" s="298" t="s">
        <v>6</v>
      </c>
      <c r="C24" s="316">
        <v>-61488</v>
      </c>
      <c r="D24" s="317">
        <v>-16167</v>
      </c>
    </row>
    <row r="25" spans="2:4" ht="15" customHeight="1" hidden="1">
      <c r="B25" s="298" t="s">
        <v>263</v>
      </c>
      <c r="C25" s="316">
        <v>0</v>
      </c>
      <c r="D25" s="317">
        <v>0</v>
      </c>
    </row>
    <row r="26" spans="2:4" ht="15" customHeight="1">
      <c r="B26" s="298" t="s">
        <v>518</v>
      </c>
      <c r="C26" s="316">
        <v>0</v>
      </c>
      <c r="D26" s="317">
        <v>37</v>
      </c>
    </row>
    <row r="27" spans="2:4" ht="15" customHeight="1">
      <c r="B27" s="665" t="s">
        <v>472</v>
      </c>
      <c r="C27" s="720">
        <v>0</v>
      </c>
      <c r="D27" s="721">
        <v>0</v>
      </c>
    </row>
    <row r="28" spans="2:4" ht="15" customHeight="1" thickBot="1">
      <c r="B28" s="904" t="s">
        <v>77</v>
      </c>
      <c r="C28" s="905">
        <v>302</v>
      </c>
      <c r="D28" s="906">
        <v>69</v>
      </c>
    </row>
    <row r="29" spans="2:4" ht="15" customHeight="1" hidden="1" thickBot="1">
      <c r="B29" s="298" t="s">
        <v>78</v>
      </c>
      <c r="C29" s="316">
        <v>0</v>
      </c>
      <c r="D29" s="317">
        <v>0</v>
      </c>
    </row>
    <row r="30" spans="2:4" ht="15" customHeight="1" thickBot="1">
      <c r="B30" s="791" t="s">
        <v>264</v>
      </c>
      <c r="C30" s="295">
        <f>C11+C15</f>
        <v>182754</v>
      </c>
      <c r="D30" s="296">
        <f>D11+D15</f>
        <v>225416</v>
      </c>
    </row>
    <row r="31" spans="2:4" ht="15" customHeight="1">
      <c r="B31" s="785" t="s">
        <v>260</v>
      </c>
      <c r="C31" s="786">
        <v>43435</v>
      </c>
      <c r="D31" s="787">
        <v>45606</v>
      </c>
    </row>
    <row r="32" spans="2:4" ht="15" customHeight="1">
      <c r="B32" s="298" t="s">
        <v>258</v>
      </c>
      <c r="C32" s="316">
        <v>113192</v>
      </c>
      <c r="D32" s="317">
        <v>99582</v>
      </c>
    </row>
    <row r="33" spans="2:4" ht="15" customHeight="1" thickBot="1">
      <c r="B33" s="300" t="s">
        <v>2</v>
      </c>
      <c r="C33" s="318">
        <v>26127</v>
      </c>
      <c r="D33" s="319">
        <v>80228</v>
      </c>
    </row>
    <row r="34" spans="2:4" ht="16.5" customHeight="1">
      <c r="B34" s="98"/>
      <c r="C34" s="67"/>
      <c r="D34" s="67"/>
    </row>
    <row r="35" spans="2:4" ht="16.5" customHeight="1">
      <c r="B35" s="73"/>
      <c r="C35" s="75"/>
      <c r="D35" s="75"/>
    </row>
    <row r="36" spans="3:4" ht="16.5" customHeight="1">
      <c r="C36" s="57"/>
      <c r="D36" s="57"/>
    </row>
    <row r="37" spans="2:5" ht="16.5" customHeight="1">
      <c r="B37" s="278"/>
      <c r="C37" s="276" t="s">
        <v>526</v>
      </c>
      <c r="D37" s="277" t="s">
        <v>481</v>
      </c>
      <c r="E37" s="19"/>
    </row>
    <row r="38" spans="2:5" ht="16.5" customHeight="1" thickBot="1">
      <c r="B38" s="321" t="s">
        <v>302</v>
      </c>
      <c r="C38" s="669"/>
      <c r="D38" s="669"/>
      <c r="E38" s="19"/>
    </row>
    <row r="39" spans="2:5" ht="16.5" customHeight="1">
      <c r="B39" s="749" t="s">
        <v>233</v>
      </c>
      <c r="C39" s="793">
        <v>28541249</v>
      </c>
      <c r="D39" s="751">
        <v>26066206</v>
      </c>
      <c r="E39" s="19"/>
    </row>
    <row r="40" spans="2:5" ht="24.75" customHeight="1" thickBot="1">
      <c r="B40" s="327" t="s">
        <v>152</v>
      </c>
      <c r="C40" s="328">
        <v>-25831</v>
      </c>
      <c r="D40" s="329">
        <v>-31147</v>
      </c>
      <c r="E40" s="19"/>
    </row>
    <row r="41" spans="2:5" ht="16.5" customHeight="1" thickBot="1">
      <c r="B41" s="171" t="s">
        <v>234</v>
      </c>
      <c r="C41" s="392">
        <f>SUM(C39:C40)</f>
        <v>28515418</v>
      </c>
      <c r="D41" s="323">
        <f>SUM(D39:D40)</f>
        <v>26035059</v>
      </c>
      <c r="E41" s="19"/>
    </row>
    <row r="42" spans="2:5" ht="9.75" customHeight="1" thickBot="1">
      <c r="B42" s="505"/>
      <c r="C42" s="334"/>
      <c r="D42" s="391"/>
      <c r="E42" s="19"/>
    </row>
    <row r="43" spans="2:5" ht="21.75" thickBot="1">
      <c r="B43" s="307" t="s">
        <v>28</v>
      </c>
      <c r="C43" s="794"/>
      <c r="D43" s="473"/>
      <c r="E43" s="19"/>
    </row>
    <row r="44" spans="2:5" ht="16.5" customHeight="1">
      <c r="B44" s="324" t="s">
        <v>233</v>
      </c>
      <c r="C44" s="325">
        <v>32388</v>
      </c>
      <c r="D44" s="326">
        <v>28259</v>
      </c>
      <c r="E44" s="19"/>
    </row>
    <row r="45" spans="2:5" ht="24.75" customHeight="1" thickBot="1">
      <c r="B45" s="197" t="s">
        <v>415</v>
      </c>
      <c r="C45" s="281">
        <v>-17604</v>
      </c>
      <c r="D45" s="502">
        <v>-14459</v>
      </c>
      <c r="E45" s="19"/>
    </row>
    <row r="46" spans="2:5" ht="16.5" customHeight="1" thickBot="1">
      <c r="B46" s="171" t="s">
        <v>234</v>
      </c>
      <c r="C46" s="392">
        <f>SUM(C44:C45)</f>
        <v>14784</v>
      </c>
      <c r="D46" s="323">
        <f>SUM(D44:D45)</f>
        <v>13800</v>
      </c>
      <c r="E46" s="19"/>
    </row>
    <row r="47" spans="3:4" ht="16.5" customHeight="1">
      <c r="C47" s="76"/>
      <c r="D47" s="76"/>
    </row>
    <row r="48" spans="2:4" ht="16.5" customHeight="1">
      <c r="B48" s="73"/>
      <c r="C48" s="75"/>
      <c r="D48" s="75"/>
    </row>
    <row r="49" spans="3:4" ht="10.5">
      <c r="C49" s="75"/>
      <c r="D49" s="75"/>
    </row>
    <row r="51" ht="10.5">
      <c r="D51" s="147"/>
    </row>
    <row r="52" ht="10.5">
      <c r="D52" s="147"/>
    </row>
    <row r="53" ht="10.5">
      <c r="D53" s="147"/>
    </row>
    <row r="54" ht="10.5">
      <c r="D54" s="147"/>
    </row>
    <row r="55" ht="10.5">
      <c r="D55" s="147"/>
    </row>
    <row r="56" ht="10.5">
      <c r="D56" s="147"/>
    </row>
    <row r="57" ht="10.5">
      <c r="D57" s="147"/>
    </row>
    <row r="58" ht="10.5">
      <c r="D58" s="147"/>
    </row>
    <row r="59" ht="10.5">
      <c r="D59" s="147"/>
    </row>
    <row r="60" ht="10.5">
      <c r="D60" s="147"/>
    </row>
    <row r="61" ht="10.5">
      <c r="D61" s="147"/>
    </row>
    <row r="62" ht="10.5">
      <c r="D62" s="147"/>
    </row>
    <row r="63" ht="10.5">
      <c r="D63" s="147"/>
    </row>
    <row r="64" ht="10.5">
      <c r="D64" s="147"/>
    </row>
    <row r="65" ht="10.5">
      <c r="D65" s="147"/>
    </row>
    <row r="66" ht="10.5">
      <c r="D66" s="147"/>
    </row>
    <row r="67" ht="10.5">
      <c r="D67" s="147"/>
    </row>
    <row r="68" ht="10.5">
      <c r="D68" s="147"/>
    </row>
    <row r="69" ht="10.5">
      <c r="D69" s="147"/>
    </row>
    <row r="70" ht="10.5">
      <c r="D70" s="147"/>
    </row>
    <row r="71" ht="10.5">
      <c r="D71" s="147"/>
    </row>
    <row r="72" ht="10.5">
      <c r="D72" s="147"/>
    </row>
    <row r="73" ht="10.5">
      <c r="D73" s="147"/>
    </row>
    <row r="74" ht="10.5">
      <c r="D74" s="147"/>
    </row>
    <row r="75" ht="10.5">
      <c r="D75" s="147"/>
    </row>
    <row r="76" ht="10.5">
      <c r="D76" s="147"/>
    </row>
    <row r="77" ht="10.5">
      <c r="D77" s="147"/>
    </row>
    <row r="78" ht="10.5">
      <c r="D78" s="147"/>
    </row>
    <row r="79" ht="10.5">
      <c r="D79" s="147"/>
    </row>
    <row r="80" ht="10.5">
      <c r="D80" s="147"/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P90"/>
  <sheetViews>
    <sheetView zoomScalePageLayoutView="0" workbookViewId="0" topLeftCell="A1">
      <selection activeCell="B84" sqref="B84"/>
    </sheetView>
  </sheetViews>
  <sheetFormatPr defaultColWidth="9.140625" defaultRowHeight="12.75"/>
  <cols>
    <col min="1" max="1" width="2.28125" style="41" customWidth="1"/>
    <col min="2" max="2" width="60.421875" style="37" customWidth="1"/>
    <col min="3" max="4" width="15.00390625" style="42" customWidth="1"/>
    <col min="5" max="5" width="15.00390625" style="37" customWidth="1"/>
    <col min="6" max="7" width="15.00390625" style="37" hidden="1" customWidth="1"/>
    <col min="8" max="9" width="15.00390625" style="37" customWidth="1"/>
    <col min="10" max="16384" width="9.140625" style="37" customWidth="1"/>
  </cols>
  <sheetData>
    <row r="2" spans="1:10" s="98" customFormat="1" ht="10.5">
      <c r="A2" s="148"/>
      <c r="B2" s="15"/>
      <c r="C2" s="149"/>
      <c r="D2" s="149"/>
      <c r="E2" s="16"/>
      <c r="F2" s="16"/>
      <c r="G2" s="16"/>
      <c r="H2" s="16"/>
      <c r="I2" s="16"/>
      <c r="J2" s="16"/>
    </row>
    <row r="3" spans="1:10" s="98" customFormat="1" ht="45" customHeight="1">
      <c r="A3" s="148"/>
      <c r="B3" s="400" t="s">
        <v>334</v>
      </c>
      <c r="C3" s="795" t="s">
        <v>551</v>
      </c>
      <c r="D3" s="795" t="s">
        <v>412</v>
      </c>
      <c r="E3" s="795" t="s">
        <v>32</v>
      </c>
      <c r="F3" s="795" t="s">
        <v>413</v>
      </c>
      <c r="G3" s="795" t="s">
        <v>148</v>
      </c>
      <c r="H3" s="795" t="s">
        <v>383</v>
      </c>
      <c r="I3" s="796" t="s">
        <v>527</v>
      </c>
      <c r="J3" s="16"/>
    </row>
    <row r="4" spans="1:10" s="98" customFormat="1" ht="16.5" customHeight="1">
      <c r="A4" s="148"/>
      <c r="B4" s="797" t="s">
        <v>305</v>
      </c>
      <c r="C4" s="798">
        <v>102469</v>
      </c>
      <c r="D4" s="798">
        <v>7007</v>
      </c>
      <c r="E4" s="798">
        <v>0</v>
      </c>
      <c r="F4" s="798">
        <v>0</v>
      </c>
      <c r="G4" s="798">
        <v>0</v>
      </c>
      <c r="H4" s="798">
        <v>0</v>
      </c>
      <c r="I4" s="799">
        <f>SUM(C4:H4)</f>
        <v>109476</v>
      </c>
      <c r="J4" s="16"/>
    </row>
    <row r="5" spans="1:10" s="98" customFormat="1" ht="16.5" customHeight="1">
      <c r="A5" s="148"/>
      <c r="B5" s="800" t="s">
        <v>306</v>
      </c>
      <c r="C5" s="801">
        <v>841</v>
      </c>
      <c r="D5" s="801">
        <v>1187</v>
      </c>
      <c r="E5" s="801">
        <v>0</v>
      </c>
      <c r="F5" s="801">
        <v>0</v>
      </c>
      <c r="G5" s="801">
        <v>0</v>
      </c>
      <c r="H5" s="801">
        <v>0</v>
      </c>
      <c r="I5" s="802">
        <f aca="true" t="shared" si="0" ref="I5:I13">SUM(C5:H5)</f>
        <v>2028</v>
      </c>
      <c r="J5" s="16"/>
    </row>
    <row r="6" spans="1:10" s="98" customFormat="1" ht="16.5" customHeight="1">
      <c r="A6" s="148"/>
      <c r="B6" s="800" t="s">
        <v>307</v>
      </c>
      <c r="C6" s="801">
        <v>43856</v>
      </c>
      <c r="D6" s="801">
        <v>-15121</v>
      </c>
      <c r="E6" s="801">
        <v>16185</v>
      </c>
      <c r="F6" s="801">
        <v>0</v>
      </c>
      <c r="G6" s="801">
        <v>0</v>
      </c>
      <c r="H6" s="801">
        <v>0</v>
      </c>
      <c r="I6" s="802">
        <f t="shared" si="0"/>
        <v>44920</v>
      </c>
      <c r="J6" s="16"/>
    </row>
    <row r="7" spans="1:10" s="98" customFormat="1" ht="16.5" customHeight="1">
      <c r="A7" s="148"/>
      <c r="B7" s="351" t="s">
        <v>308</v>
      </c>
      <c r="C7" s="801">
        <v>228699</v>
      </c>
      <c r="D7" s="801">
        <v>46113</v>
      </c>
      <c r="E7" s="801">
        <v>0</v>
      </c>
      <c r="F7" s="801">
        <v>0</v>
      </c>
      <c r="G7" s="801">
        <v>0</v>
      </c>
      <c r="H7" s="801">
        <v>0</v>
      </c>
      <c r="I7" s="802">
        <f t="shared" si="0"/>
        <v>274812</v>
      </c>
      <c r="J7" s="16"/>
    </row>
    <row r="8" spans="1:10" s="98" customFormat="1" ht="16.5" customHeight="1">
      <c r="A8" s="148"/>
      <c r="B8" s="351" t="s">
        <v>309</v>
      </c>
      <c r="C8" s="801">
        <v>35258</v>
      </c>
      <c r="D8" s="801">
        <v>887</v>
      </c>
      <c r="E8" s="801">
        <v>-65</v>
      </c>
      <c r="F8" s="801">
        <v>0</v>
      </c>
      <c r="G8" s="801">
        <v>0</v>
      </c>
      <c r="H8" s="801">
        <v>0</v>
      </c>
      <c r="I8" s="802">
        <f t="shared" si="0"/>
        <v>36080</v>
      </c>
      <c r="J8" s="16"/>
    </row>
    <row r="9" spans="1:10" s="98" customFormat="1" ht="16.5" customHeight="1">
      <c r="A9" s="148"/>
      <c r="B9" s="331" t="s">
        <v>265</v>
      </c>
      <c r="C9" s="801">
        <v>43463</v>
      </c>
      <c r="D9" s="801">
        <v>-10224</v>
      </c>
      <c r="E9" s="801">
        <v>0</v>
      </c>
      <c r="F9" s="801">
        <v>0</v>
      </c>
      <c r="G9" s="801">
        <v>0</v>
      </c>
      <c r="H9" s="801">
        <v>0</v>
      </c>
      <c r="I9" s="802">
        <f t="shared" si="0"/>
        <v>33239</v>
      </c>
      <c r="J9" s="16"/>
    </row>
    <row r="10" spans="1:9" s="98" customFormat="1" ht="16.5" customHeight="1">
      <c r="A10" s="148"/>
      <c r="B10" s="803" t="s">
        <v>310</v>
      </c>
      <c r="C10" s="801">
        <v>26823</v>
      </c>
      <c r="D10" s="801">
        <v>-153</v>
      </c>
      <c r="E10" s="801">
        <v>0</v>
      </c>
      <c r="F10" s="801">
        <v>0</v>
      </c>
      <c r="G10" s="801">
        <v>0</v>
      </c>
      <c r="H10" s="801">
        <v>0</v>
      </c>
      <c r="I10" s="802">
        <f t="shared" si="0"/>
        <v>26670</v>
      </c>
    </row>
    <row r="11" spans="1:9" s="98" customFormat="1" ht="16.5" customHeight="1">
      <c r="A11" s="148"/>
      <c r="B11" s="804" t="s">
        <v>267</v>
      </c>
      <c r="C11" s="801">
        <v>263</v>
      </c>
      <c r="D11" s="801">
        <v>-66</v>
      </c>
      <c r="E11" s="801">
        <v>0</v>
      </c>
      <c r="F11" s="801">
        <v>0</v>
      </c>
      <c r="G11" s="801">
        <v>0</v>
      </c>
      <c r="H11" s="801">
        <v>0</v>
      </c>
      <c r="I11" s="802">
        <f t="shared" si="0"/>
        <v>197</v>
      </c>
    </row>
    <row r="12" spans="1:9" s="98" customFormat="1" ht="16.5" customHeight="1">
      <c r="A12" s="148"/>
      <c r="B12" s="804" t="s">
        <v>311</v>
      </c>
      <c r="C12" s="801">
        <v>203207</v>
      </c>
      <c r="D12" s="801">
        <v>57230</v>
      </c>
      <c r="E12" s="801">
        <v>0</v>
      </c>
      <c r="F12" s="801">
        <v>0</v>
      </c>
      <c r="G12" s="801">
        <v>0</v>
      </c>
      <c r="H12" s="801">
        <v>0</v>
      </c>
      <c r="I12" s="802">
        <f t="shared" si="0"/>
        <v>260437</v>
      </c>
    </row>
    <row r="13" spans="1:9" s="98" customFormat="1" ht="16.5" customHeight="1" thickBot="1">
      <c r="A13" s="148"/>
      <c r="B13" s="805" t="s">
        <v>312</v>
      </c>
      <c r="C13" s="806">
        <v>93373</v>
      </c>
      <c r="D13" s="806">
        <v>-21652</v>
      </c>
      <c r="E13" s="806">
        <v>0</v>
      </c>
      <c r="F13" s="806">
        <v>0</v>
      </c>
      <c r="G13" s="806">
        <v>0</v>
      </c>
      <c r="H13" s="806">
        <v>29</v>
      </c>
      <c r="I13" s="807">
        <f t="shared" si="0"/>
        <v>71750</v>
      </c>
    </row>
    <row r="14" spans="1:15" s="98" customFormat="1" ht="16.5" customHeight="1" thickBot="1">
      <c r="A14" s="148"/>
      <c r="B14" s="372" t="s">
        <v>313</v>
      </c>
      <c r="C14" s="808">
        <f>SUM(C4:C13)</f>
        <v>778252</v>
      </c>
      <c r="D14" s="808">
        <f aca="true" t="shared" si="1" ref="D14:I14">SUM(D4:D13)</f>
        <v>65208</v>
      </c>
      <c r="E14" s="808">
        <f t="shared" si="1"/>
        <v>16120</v>
      </c>
      <c r="F14" s="808">
        <f t="shared" si="1"/>
        <v>0</v>
      </c>
      <c r="G14" s="808">
        <f t="shared" si="1"/>
        <v>0</v>
      </c>
      <c r="H14" s="808">
        <f t="shared" si="1"/>
        <v>29</v>
      </c>
      <c r="I14" s="658">
        <f t="shared" si="1"/>
        <v>859609</v>
      </c>
      <c r="K14" s="150"/>
      <c r="M14" s="150"/>
      <c r="N14" s="150"/>
      <c r="O14" s="150"/>
    </row>
    <row r="15" spans="1:9" s="98" customFormat="1" ht="11.25">
      <c r="A15" s="148"/>
      <c r="B15" s="809"/>
      <c r="C15" s="810"/>
      <c r="D15" s="811"/>
      <c r="E15" s="812"/>
      <c r="F15" s="812"/>
      <c r="G15" s="812"/>
      <c r="H15" s="812"/>
      <c r="I15" s="813"/>
    </row>
    <row r="16" spans="1:9" s="98" customFormat="1" ht="11.25">
      <c r="A16" s="148"/>
      <c r="B16" s="809"/>
      <c r="C16" s="810"/>
      <c r="D16" s="811"/>
      <c r="E16" s="812"/>
      <c r="F16" s="812"/>
      <c r="G16" s="812"/>
      <c r="H16" s="812"/>
      <c r="I16" s="813"/>
    </row>
    <row r="17" spans="1:9" s="98" customFormat="1" ht="10.5">
      <c r="A17" s="148"/>
      <c r="B17" s="109"/>
      <c r="C17" s="151"/>
      <c r="D17" s="151"/>
      <c r="E17" s="151"/>
      <c r="F17" s="151"/>
      <c r="G17" s="151"/>
      <c r="H17" s="151"/>
      <c r="I17" s="151"/>
    </row>
    <row r="18" spans="1:10" s="98" customFormat="1" ht="45" customHeight="1">
      <c r="A18" s="148"/>
      <c r="B18" s="400" t="s">
        <v>334</v>
      </c>
      <c r="C18" s="795" t="s">
        <v>512</v>
      </c>
      <c r="D18" s="795" t="s">
        <v>412</v>
      </c>
      <c r="E18" s="795" t="s">
        <v>32</v>
      </c>
      <c r="F18" s="795" t="s">
        <v>413</v>
      </c>
      <c r="G18" s="795" t="s">
        <v>148</v>
      </c>
      <c r="H18" s="795" t="s">
        <v>383</v>
      </c>
      <c r="I18" s="796" t="s">
        <v>513</v>
      </c>
      <c r="J18" s="16"/>
    </row>
    <row r="19" spans="1:10" s="98" customFormat="1" ht="16.5" customHeight="1">
      <c r="A19" s="148"/>
      <c r="B19" s="797" t="s">
        <v>305</v>
      </c>
      <c r="C19" s="798">
        <v>76855</v>
      </c>
      <c r="D19" s="798">
        <v>12255</v>
      </c>
      <c r="E19" s="798">
        <v>0</v>
      </c>
      <c r="F19" s="798">
        <v>0</v>
      </c>
      <c r="G19" s="798">
        <v>0</v>
      </c>
      <c r="H19" s="798">
        <v>13359</v>
      </c>
      <c r="I19" s="799">
        <f>SUM(C19:H19)</f>
        <v>102469</v>
      </c>
      <c r="J19" s="16"/>
    </row>
    <row r="20" spans="1:10" s="98" customFormat="1" ht="16.5" customHeight="1">
      <c r="A20" s="148"/>
      <c r="B20" s="800" t="s">
        <v>306</v>
      </c>
      <c r="C20" s="801">
        <v>2599</v>
      </c>
      <c r="D20" s="801">
        <v>-1758</v>
      </c>
      <c r="E20" s="801">
        <v>0</v>
      </c>
      <c r="F20" s="801">
        <v>0</v>
      </c>
      <c r="G20" s="801">
        <v>0</v>
      </c>
      <c r="H20" s="801">
        <v>0</v>
      </c>
      <c r="I20" s="802">
        <f aca="true" t="shared" si="2" ref="I20:I28">SUM(C20:H20)</f>
        <v>841</v>
      </c>
      <c r="J20" s="16"/>
    </row>
    <row r="21" spans="1:10" s="98" customFormat="1" ht="16.5" customHeight="1">
      <c r="A21" s="148"/>
      <c r="B21" s="800" t="s">
        <v>307</v>
      </c>
      <c r="C21" s="801">
        <v>24020</v>
      </c>
      <c r="D21" s="801">
        <v>15588</v>
      </c>
      <c r="E21" s="801">
        <v>4248</v>
      </c>
      <c r="F21" s="801">
        <v>0</v>
      </c>
      <c r="G21" s="801">
        <v>0</v>
      </c>
      <c r="H21" s="801">
        <v>0</v>
      </c>
      <c r="I21" s="802">
        <f t="shared" si="2"/>
        <v>43856</v>
      </c>
      <c r="J21" s="16"/>
    </row>
    <row r="22" spans="1:10" s="98" customFormat="1" ht="16.5" customHeight="1">
      <c r="A22" s="148"/>
      <c r="B22" s="351" t="s">
        <v>308</v>
      </c>
      <c r="C22" s="801">
        <v>234186</v>
      </c>
      <c r="D22" s="801">
        <v>-5487</v>
      </c>
      <c r="E22" s="801">
        <v>0</v>
      </c>
      <c r="F22" s="801">
        <v>0</v>
      </c>
      <c r="G22" s="801">
        <v>0</v>
      </c>
      <c r="H22" s="801">
        <v>0</v>
      </c>
      <c r="I22" s="802">
        <f t="shared" si="2"/>
        <v>228699</v>
      </c>
      <c r="J22" s="16"/>
    </row>
    <row r="23" spans="1:10" s="98" customFormat="1" ht="16.5" customHeight="1">
      <c r="A23" s="148"/>
      <c r="B23" s="351" t="s">
        <v>309</v>
      </c>
      <c r="C23" s="801">
        <v>36300</v>
      </c>
      <c r="D23" s="801">
        <v>-1415</v>
      </c>
      <c r="E23" s="801">
        <v>373</v>
      </c>
      <c r="F23" s="801">
        <v>0</v>
      </c>
      <c r="G23" s="801">
        <v>0</v>
      </c>
      <c r="H23" s="801">
        <v>0</v>
      </c>
      <c r="I23" s="802">
        <f t="shared" si="2"/>
        <v>35258</v>
      </c>
      <c r="J23" s="16"/>
    </row>
    <row r="24" spans="1:10" s="98" customFormat="1" ht="16.5" customHeight="1">
      <c r="A24" s="148"/>
      <c r="B24" s="331" t="s">
        <v>265</v>
      </c>
      <c r="C24" s="801">
        <v>8848</v>
      </c>
      <c r="D24" s="801">
        <v>34615</v>
      </c>
      <c r="E24" s="801">
        <v>0</v>
      </c>
      <c r="F24" s="801">
        <v>0</v>
      </c>
      <c r="G24" s="801">
        <v>0</v>
      </c>
      <c r="H24" s="801">
        <v>0</v>
      </c>
      <c r="I24" s="802">
        <f t="shared" si="2"/>
        <v>43463</v>
      </c>
      <c r="J24" s="16"/>
    </row>
    <row r="25" spans="1:9" s="98" customFormat="1" ht="16.5" customHeight="1">
      <c r="A25" s="148"/>
      <c r="B25" s="803" t="s">
        <v>310</v>
      </c>
      <c r="C25" s="801">
        <v>25635</v>
      </c>
      <c r="D25" s="801">
        <v>1188</v>
      </c>
      <c r="E25" s="801">
        <v>0</v>
      </c>
      <c r="F25" s="801">
        <v>0</v>
      </c>
      <c r="G25" s="801">
        <v>0</v>
      </c>
      <c r="H25" s="801">
        <v>0</v>
      </c>
      <c r="I25" s="802">
        <f t="shared" si="2"/>
        <v>26823</v>
      </c>
    </row>
    <row r="26" spans="1:9" s="98" customFormat="1" ht="16.5" customHeight="1">
      <c r="A26" s="148"/>
      <c r="B26" s="804" t="s">
        <v>267</v>
      </c>
      <c r="C26" s="801">
        <v>6445</v>
      </c>
      <c r="D26" s="801">
        <v>-6182</v>
      </c>
      <c r="E26" s="801">
        <v>0</v>
      </c>
      <c r="F26" s="801">
        <v>0</v>
      </c>
      <c r="G26" s="801">
        <v>0</v>
      </c>
      <c r="H26" s="801">
        <v>0</v>
      </c>
      <c r="I26" s="802">
        <f t="shared" si="2"/>
        <v>263</v>
      </c>
    </row>
    <row r="27" spans="1:9" s="98" customFormat="1" ht="16.5" customHeight="1">
      <c r="A27" s="148"/>
      <c r="B27" s="804" t="s">
        <v>311</v>
      </c>
      <c r="C27" s="801">
        <v>157804</v>
      </c>
      <c r="D27" s="801">
        <v>45403</v>
      </c>
      <c r="E27" s="801">
        <v>0</v>
      </c>
      <c r="F27" s="801">
        <v>0</v>
      </c>
      <c r="G27" s="801">
        <v>0</v>
      </c>
      <c r="H27" s="801">
        <v>0</v>
      </c>
      <c r="I27" s="802">
        <f t="shared" si="2"/>
        <v>203207</v>
      </c>
    </row>
    <row r="28" spans="1:9" s="98" customFormat="1" ht="16.5" customHeight="1" thickBot="1">
      <c r="A28" s="148"/>
      <c r="B28" s="805" t="s">
        <v>312</v>
      </c>
      <c r="C28" s="806">
        <v>72862</v>
      </c>
      <c r="D28" s="806">
        <v>18679</v>
      </c>
      <c r="E28" s="806">
        <v>0</v>
      </c>
      <c r="F28" s="806">
        <v>0</v>
      </c>
      <c r="G28" s="806">
        <v>0</v>
      </c>
      <c r="H28" s="806">
        <v>1832</v>
      </c>
      <c r="I28" s="807">
        <f t="shared" si="2"/>
        <v>93373</v>
      </c>
    </row>
    <row r="29" spans="1:16" s="98" customFormat="1" ht="16.5" customHeight="1" thickBot="1">
      <c r="A29" s="148"/>
      <c r="B29" s="372" t="s">
        <v>313</v>
      </c>
      <c r="C29" s="808">
        <f aca="true" t="shared" si="3" ref="C29:I29">SUM(C19:C28)</f>
        <v>645554</v>
      </c>
      <c r="D29" s="808">
        <f t="shared" si="3"/>
        <v>112886</v>
      </c>
      <c r="E29" s="808">
        <f t="shared" si="3"/>
        <v>4621</v>
      </c>
      <c r="F29" s="808">
        <f t="shared" si="3"/>
        <v>0</v>
      </c>
      <c r="G29" s="808">
        <f t="shared" si="3"/>
        <v>0</v>
      </c>
      <c r="H29" s="808">
        <f t="shared" si="3"/>
        <v>15191</v>
      </c>
      <c r="I29" s="658">
        <f t="shared" si="3"/>
        <v>778252</v>
      </c>
      <c r="K29" s="814"/>
      <c r="M29" s="150"/>
      <c r="N29" s="814"/>
      <c r="O29" s="130"/>
      <c r="P29" s="130"/>
    </row>
    <row r="30" spans="1:9" s="98" customFormat="1" ht="11.25">
      <c r="A30" s="148"/>
      <c r="B30" s="815"/>
      <c r="C30" s="816"/>
      <c r="D30" s="817"/>
      <c r="E30" s="818"/>
      <c r="F30" s="818"/>
      <c r="G30" s="818"/>
      <c r="H30" s="818"/>
      <c r="I30" s="819"/>
    </row>
    <row r="31" spans="1:9" s="98" customFormat="1" ht="11.25">
      <c r="A31" s="148"/>
      <c r="B31" s="809"/>
      <c r="C31" s="810"/>
      <c r="D31" s="811"/>
      <c r="E31" s="812"/>
      <c r="F31" s="812"/>
      <c r="G31" s="812"/>
      <c r="H31" s="812"/>
      <c r="I31" s="813"/>
    </row>
    <row r="32" spans="1:9" s="98" customFormat="1" ht="10.5">
      <c r="A32" s="148"/>
      <c r="B32" s="152"/>
      <c r="C32" s="110"/>
      <c r="D32" s="153"/>
      <c r="I32" s="154"/>
    </row>
    <row r="33" spans="1:4" s="98" customFormat="1" ht="10.5">
      <c r="A33" s="148"/>
      <c r="B33" s="155" t="s">
        <v>391</v>
      </c>
      <c r="C33" s="156"/>
      <c r="D33" s="153"/>
    </row>
    <row r="34" spans="1:4" s="98" customFormat="1" ht="10.5">
      <c r="A34" s="148"/>
      <c r="B34" s="152"/>
      <c r="C34" s="153"/>
      <c r="D34" s="153"/>
    </row>
    <row r="35" spans="1:9" s="98" customFormat="1" ht="45" customHeight="1">
      <c r="A35" s="148"/>
      <c r="B35" s="400" t="s">
        <v>391</v>
      </c>
      <c r="C35" s="795" t="s">
        <v>551</v>
      </c>
      <c r="D35" s="795" t="s">
        <v>412</v>
      </c>
      <c r="E35" s="795" t="s">
        <v>32</v>
      </c>
      <c r="F35" s="795" t="s">
        <v>413</v>
      </c>
      <c r="G35" s="795" t="s">
        <v>148</v>
      </c>
      <c r="H35" s="795" t="s">
        <v>383</v>
      </c>
      <c r="I35" s="796" t="s">
        <v>527</v>
      </c>
    </row>
    <row r="36" spans="1:9" s="98" customFormat="1" ht="16.5" customHeight="1">
      <c r="A36" s="148"/>
      <c r="B36" s="797" t="s">
        <v>266</v>
      </c>
      <c r="C36" s="798">
        <v>-76858</v>
      </c>
      <c r="D36" s="798">
        <v>-3834</v>
      </c>
      <c r="E36" s="798">
        <v>0</v>
      </c>
      <c r="F36" s="798">
        <v>0</v>
      </c>
      <c r="G36" s="798">
        <v>0</v>
      </c>
      <c r="H36" s="798">
        <v>0</v>
      </c>
      <c r="I36" s="799">
        <f>SUM(C36:H36)</f>
        <v>-80692</v>
      </c>
    </row>
    <row r="37" spans="1:9" s="98" customFormat="1" ht="16.5" customHeight="1">
      <c r="A37" s="148"/>
      <c r="B37" s="800" t="s">
        <v>306</v>
      </c>
      <c r="C37" s="801">
        <v>-42259</v>
      </c>
      <c r="D37" s="801">
        <v>-1031</v>
      </c>
      <c r="E37" s="801">
        <v>564</v>
      </c>
      <c r="F37" s="801">
        <v>0</v>
      </c>
      <c r="G37" s="801">
        <v>0</v>
      </c>
      <c r="H37" s="801">
        <v>0</v>
      </c>
      <c r="I37" s="802">
        <f aca="true" t="shared" si="4" ref="I37:I43">SUM(C37:H37)</f>
        <v>-42726</v>
      </c>
    </row>
    <row r="38" spans="1:9" s="98" customFormat="1" ht="16.5" customHeight="1">
      <c r="A38" s="148"/>
      <c r="B38" s="800" t="s">
        <v>307</v>
      </c>
      <c r="C38" s="801">
        <v>-152689</v>
      </c>
      <c r="D38" s="801">
        <v>-1750</v>
      </c>
      <c r="E38" s="801">
        <v>87829</v>
      </c>
      <c r="F38" s="801">
        <v>0</v>
      </c>
      <c r="G38" s="801">
        <v>0</v>
      </c>
      <c r="H38" s="801">
        <v>0</v>
      </c>
      <c r="I38" s="802">
        <f t="shared" si="4"/>
        <v>-66610</v>
      </c>
    </row>
    <row r="39" spans="1:9" s="98" customFormat="1" ht="16.5" customHeight="1">
      <c r="A39" s="148"/>
      <c r="B39" s="351" t="s">
        <v>442</v>
      </c>
      <c r="C39" s="801">
        <v>-38812</v>
      </c>
      <c r="D39" s="801">
        <v>17916</v>
      </c>
      <c r="E39" s="801">
        <v>0</v>
      </c>
      <c r="F39" s="801">
        <v>0</v>
      </c>
      <c r="G39" s="801">
        <v>0</v>
      </c>
      <c r="H39" s="801">
        <v>0</v>
      </c>
      <c r="I39" s="802">
        <f t="shared" si="4"/>
        <v>-20896</v>
      </c>
    </row>
    <row r="40" spans="1:9" s="98" customFormat="1" ht="27" customHeight="1">
      <c r="A40" s="148"/>
      <c r="B40" s="351" t="s">
        <v>445</v>
      </c>
      <c r="C40" s="801">
        <v>-50089</v>
      </c>
      <c r="D40" s="801">
        <v>1729</v>
      </c>
      <c r="E40" s="801">
        <v>0</v>
      </c>
      <c r="F40" s="801">
        <v>0</v>
      </c>
      <c r="G40" s="801">
        <v>0</v>
      </c>
      <c r="H40" s="801">
        <v>0</v>
      </c>
      <c r="I40" s="802">
        <f t="shared" si="4"/>
        <v>-48360</v>
      </c>
    </row>
    <row r="41" spans="1:9" s="98" customFormat="1" ht="16.5" customHeight="1">
      <c r="A41" s="148"/>
      <c r="B41" s="331" t="s">
        <v>447</v>
      </c>
      <c r="C41" s="801">
        <v>-18657</v>
      </c>
      <c r="D41" s="801">
        <v>0</v>
      </c>
      <c r="E41" s="801">
        <v>0</v>
      </c>
      <c r="F41" s="801">
        <v>0</v>
      </c>
      <c r="G41" s="801">
        <v>0</v>
      </c>
      <c r="H41" s="801">
        <v>0</v>
      </c>
      <c r="I41" s="802">
        <f t="shared" si="4"/>
        <v>-18657</v>
      </c>
    </row>
    <row r="42" spans="1:9" s="98" customFormat="1" ht="16.5" customHeight="1" thickBot="1">
      <c r="A42" s="148"/>
      <c r="B42" s="820" t="s">
        <v>315</v>
      </c>
      <c r="C42" s="806">
        <v>-33781</v>
      </c>
      <c r="D42" s="806">
        <v>-8343</v>
      </c>
      <c r="E42" s="806">
        <v>0</v>
      </c>
      <c r="F42" s="806">
        <v>0</v>
      </c>
      <c r="G42" s="806">
        <v>0</v>
      </c>
      <c r="H42" s="806">
        <v>4</v>
      </c>
      <c r="I42" s="807">
        <f t="shared" si="4"/>
        <v>-42120</v>
      </c>
    </row>
    <row r="43" spans="1:12" s="98" customFormat="1" ht="16.5" customHeight="1" thickBot="1">
      <c r="A43" s="148"/>
      <c r="B43" s="821" t="s">
        <v>316</v>
      </c>
      <c r="C43" s="808">
        <f aca="true" t="shared" si="5" ref="C43:H43">SUM(C36:C42)</f>
        <v>-413145</v>
      </c>
      <c r="D43" s="808">
        <f t="shared" si="5"/>
        <v>4687</v>
      </c>
      <c r="E43" s="808">
        <f t="shared" si="5"/>
        <v>88393</v>
      </c>
      <c r="F43" s="808">
        <f t="shared" si="5"/>
        <v>0</v>
      </c>
      <c r="G43" s="808">
        <f t="shared" si="5"/>
        <v>0</v>
      </c>
      <c r="H43" s="808">
        <f t="shared" si="5"/>
        <v>4</v>
      </c>
      <c r="I43" s="350">
        <f t="shared" si="4"/>
        <v>-320061</v>
      </c>
      <c r="K43" s="130"/>
      <c r="L43" s="130"/>
    </row>
    <row r="44" spans="1:9" s="98" customFormat="1" ht="11.25">
      <c r="A44" s="148"/>
      <c r="B44" s="809"/>
      <c r="C44" s="811"/>
      <c r="D44" s="811"/>
      <c r="E44" s="812"/>
      <c r="F44" s="812"/>
      <c r="G44" s="812"/>
      <c r="H44" s="812"/>
      <c r="I44" s="812"/>
    </row>
    <row r="45" spans="1:4" s="98" customFormat="1" ht="10.5">
      <c r="A45" s="148"/>
      <c r="B45" s="152"/>
      <c r="C45" s="153"/>
      <c r="D45" s="153"/>
    </row>
    <row r="46" spans="1:9" s="98" customFormat="1" ht="10.5">
      <c r="A46" s="148"/>
      <c r="B46" s="109"/>
      <c r="C46" s="151"/>
      <c r="D46" s="151"/>
      <c r="E46" s="151"/>
      <c r="F46" s="151"/>
      <c r="G46" s="151"/>
      <c r="H46" s="151"/>
      <c r="I46" s="151"/>
    </row>
    <row r="47" spans="1:9" s="98" customFormat="1" ht="45" customHeight="1">
      <c r="A47" s="148"/>
      <c r="B47" s="400" t="s">
        <v>391</v>
      </c>
      <c r="C47" s="795" t="s">
        <v>512</v>
      </c>
      <c r="D47" s="795" t="s">
        <v>412</v>
      </c>
      <c r="E47" s="795" t="s">
        <v>32</v>
      </c>
      <c r="F47" s="795" t="s">
        <v>413</v>
      </c>
      <c r="G47" s="795" t="s">
        <v>148</v>
      </c>
      <c r="H47" s="795" t="s">
        <v>383</v>
      </c>
      <c r="I47" s="796" t="s">
        <v>513</v>
      </c>
    </row>
    <row r="48" spans="1:9" s="98" customFormat="1" ht="16.5" customHeight="1">
      <c r="A48" s="148"/>
      <c r="B48" s="797" t="s">
        <v>266</v>
      </c>
      <c r="C48" s="798">
        <v>-57998</v>
      </c>
      <c r="D48" s="798">
        <v>-5507</v>
      </c>
      <c r="E48" s="798">
        <v>0</v>
      </c>
      <c r="F48" s="798">
        <v>0</v>
      </c>
      <c r="G48" s="798">
        <v>0</v>
      </c>
      <c r="H48" s="798">
        <v>-13353</v>
      </c>
      <c r="I48" s="799">
        <f>SUM(C48:H48)</f>
        <v>-76858</v>
      </c>
    </row>
    <row r="49" spans="1:9" s="98" customFormat="1" ht="15" customHeight="1">
      <c r="A49" s="148"/>
      <c r="B49" s="800" t="s">
        <v>306</v>
      </c>
      <c r="C49" s="801">
        <v>-32125</v>
      </c>
      <c r="D49" s="801">
        <v>-10884</v>
      </c>
      <c r="E49" s="801">
        <v>750</v>
      </c>
      <c r="F49" s="801">
        <v>0</v>
      </c>
      <c r="G49" s="801">
        <v>0</v>
      </c>
      <c r="H49" s="801">
        <v>0</v>
      </c>
      <c r="I49" s="802">
        <f aca="true" t="shared" si="6" ref="I49:I55">SUM(C49:H49)</f>
        <v>-42259</v>
      </c>
    </row>
    <row r="50" spans="1:9" s="98" customFormat="1" ht="15" customHeight="1">
      <c r="A50" s="148"/>
      <c r="B50" s="800" t="s">
        <v>307</v>
      </c>
      <c r="C50" s="801">
        <v>-158373</v>
      </c>
      <c r="D50" s="801">
        <v>5910</v>
      </c>
      <c r="E50" s="801">
        <v>-226</v>
      </c>
      <c r="F50" s="801">
        <v>0</v>
      </c>
      <c r="G50" s="801">
        <v>0</v>
      </c>
      <c r="H50" s="801">
        <v>0</v>
      </c>
      <c r="I50" s="802">
        <f t="shared" si="6"/>
        <v>-152689</v>
      </c>
    </row>
    <row r="51" spans="1:9" s="98" customFormat="1" ht="16.5" customHeight="1">
      <c r="A51" s="148"/>
      <c r="B51" s="351" t="s">
        <v>442</v>
      </c>
      <c r="C51" s="801">
        <v>-40611</v>
      </c>
      <c r="D51" s="801">
        <v>1799</v>
      </c>
      <c r="E51" s="801">
        <v>0</v>
      </c>
      <c r="F51" s="801">
        <v>0</v>
      </c>
      <c r="G51" s="801">
        <v>0</v>
      </c>
      <c r="H51" s="801">
        <v>0</v>
      </c>
      <c r="I51" s="802">
        <f t="shared" si="6"/>
        <v>-38812</v>
      </c>
    </row>
    <row r="52" spans="1:9" s="98" customFormat="1" ht="24.75" customHeight="1">
      <c r="A52" s="148"/>
      <c r="B52" s="351" t="s">
        <v>445</v>
      </c>
      <c r="C52" s="801">
        <v>-46845</v>
      </c>
      <c r="D52" s="801">
        <v>-3244</v>
      </c>
      <c r="E52" s="801">
        <v>0</v>
      </c>
      <c r="F52" s="801">
        <v>0</v>
      </c>
      <c r="G52" s="801">
        <v>0</v>
      </c>
      <c r="H52" s="801">
        <v>0</v>
      </c>
      <c r="I52" s="802">
        <f t="shared" si="6"/>
        <v>-50089</v>
      </c>
    </row>
    <row r="53" spans="1:9" s="98" customFormat="1" ht="16.5" customHeight="1">
      <c r="A53" s="148"/>
      <c r="B53" s="331" t="s">
        <v>447</v>
      </c>
      <c r="C53" s="801">
        <v>-18657</v>
      </c>
      <c r="D53" s="801">
        <v>0</v>
      </c>
      <c r="E53" s="801">
        <v>0</v>
      </c>
      <c r="F53" s="801">
        <v>0</v>
      </c>
      <c r="G53" s="801">
        <v>0</v>
      </c>
      <c r="H53" s="801">
        <v>0</v>
      </c>
      <c r="I53" s="802">
        <f t="shared" si="6"/>
        <v>-18657</v>
      </c>
    </row>
    <row r="54" spans="1:9" s="98" customFormat="1" ht="16.5" customHeight="1" thickBot="1">
      <c r="A54" s="148"/>
      <c r="B54" s="820" t="s">
        <v>315</v>
      </c>
      <c r="C54" s="806">
        <v>-28314</v>
      </c>
      <c r="D54" s="806">
        <v>-5961</v>
      </c>
      <c r="E54" s="806">
        <v>0</v>
      </c>
      <c r="F54" s="806">
        <v>0</v>
      </c>
      <c r="G54" s="806">
        <v>0</v>
      </c>
      <c r="H54" s="806">
        <v>494</v>
      </c>
      <c r="I54" s="807">
        <f t="shared" si="6"/>
        <v>-33781</v>
      </c>
    </row>
    <row r="55" spans="1:16" s="98" customFormat="1" ht="16.5" customHeight="1" thickBot="1">
      <c r="A55" s="148"/>
      <c r="B55" s="821" t="s">
        <v>316</v>
      </c>
      <c r="C55" s="808">
        <f aca="true" t="shared" si="7" ref="C55:H55">SUM(C48:C54)</f>
        <v>-382923</v>
      </c>
      <c r="D55" s="808">
        <f t="shared" si="7"/>
        <v>-17887</v>
      </c>
      <c r="E55" s="808">
        <f t="shared" si="7"/>
        <v>524</v>
      </c>
      <c r="F55" s="808">
        <f t="shared" si="7"/>
        <v>0</v>
      </c>
      <c r="G55" s="808">
        <f t="shared" si="7"/>
        <v>0</v>
      </c>
      <c r="H55" s="808">
        <f t="shared" si="7"/>
        <v>-12859</v>
      </c>
      <c r="I55" s="350">
        <f t="shared" si="6"/>
        <v>-413145</v>
      </c>
      <c r="P55" s="130"/>
    </row>
    <row r="56" spans="1:9" s="98" customFormat="1" ht="11.25">
      <c r="A56" s="148"/>
      <c r="B56" s="809"/>
      <c r="C56" s="811"/>
      <c r="D56" s="811"/>
      <c r="E56" s="812"/>
      <c r="F56" s="812"/>
      <c r="G56" s="812"/>
      <c r="H56" s="812"/>
      <c r="I56" s="812"/>
    </row>
    <row r="57" spans="1:4" s="98" customFormat="1" ht="10.5">
      <c r="A57" s="148"/>
      <c r="B57" s="152"/>
      <c r="C57" s="153"/>
      <c r="D57" s="153"/>
    </row>
    <row r="58" spans="1:9" s="98" customFormat="1" ht="10.5">
      <c r="A58" s="148"/>
      <c r="B58" s="109"/>
      <c r="C58" s="151"/>
      <c r="D58" s="151"/>
      <c r="E58" s="151"/>
      <c r="F58" s="151"/>
      <c r="G58" s="151"/>
      <c r="H58" s="151"/>
      <c r="I58" s="151"/>
    </row>
    <row r="59" spans="1:9" s="98" customFormat="1" ht="10.5">
      <c r="A59" s="148"/>
      <c r="B59" s="104" t="s">
        <v>304</v>
      </c>
      <c r="C59" s="157"/>
      <c r="D59" s="151"/>
      <c r="E59" s="151"/>
      <c r="F59" s="151"/>
      <c r="G59" s="151"/>
      <c r="H59" s="151"/>
      <c r="I59" s="151"/>
    </row>
    <row r="60" spans="2:4" ht="10.5">
      <c r="B60" s="158"/>
      <c r="C60" s="119"/>
      <c r="D60" s="119"/>
    </row>
    <row r="61" spans="2:9" ht="15" customHeight="1">
      <c r="B61" s="822" t="s">
        <v>304</v>
      </c>
      <c r="C61" s="276" t="s">
        <v>526</v>
      </c>
      <c r="D61" s="277" t="s">
        <v>481</v>
      </c>
      <c r="E61" s="56"/>
      <c r="F61" s="56"/>
      <c r="G61" s="56"/>
      <c r="H61" s="56"/>
      <c r="I61" s="56"/>
    </row>
    <row r="62" spans="2:4" ht="15" customHeight="1">
      <c r="B62" s="520" t="s">
        <v>305</v>
      </c>
      <c r="C62" s="279">
        <v>3173</v>
      </c>
      <c r="D62" s="501">
        <v>6748</v>
      </c>
    </row>
    <row r="63" spans="2:4" ht="15" customHeight="1">
      <c r="B63" s="197" t="s">
        <v>306</v>
      </c>
      <c r="C63" s="281">
        <v>156</v>
      </c>
      <c r="D63" s="502">
        <v>-12642</v>
      </c>
    </row>
    <row r="64" spans="2:4" ht="15" customHeight="1">
      <c r="B64" s="197" t="s">
        <v>351</v>
      </c>
      <c r="C64" s="281">
        <v>-16871</v>
      </c>
      <c r="D64" s="502">
        <v>21498</v>
      </c>
    </row>
    <row r="65" spans="2:4" ht="15" customHeight="1">
      <c r="B65" s="197" t="s">
        <v>308</v>
      </c>
      <c r="C65" s="281">
        <v>46113</v>
      </c>
      <c r="D65" s="502">
        <v>-5487</v>
      </c>
    </row>
    <row r="66" spans="2:4" ht="15" customHeight="1">
      <c r="B66" s="197" t="s">
        <v>309</v>
      </c>
      <c r="C66" s="281">
        <v>887</v>
      </c>
      <c r="D66" s="502">
        <v>-1415</v>
      </c>
    </row>
    <row r="67" spans="2:4" ht="15" customHeight="1">
      <c r="B67" s="197" t="s">
        <v>265</v>
      </c>
      <c r="C67" s="281">
        <v>-10224</v>
      </c>
      <c r="D67" s="502">
        <v>34615</v>
      </c>
    </row>
    <row r="68" spans="2:4" ht="15" customHeight="1">
      <c r="B68" s="197" t="s">
        <v>310</v>
      </c>
      <c r="C68" s="281">
        <v>-153</v>
      </c>
      <c r="D68" s="502">
        <v>1188</v>
      </c>
    </row>
    <row r="69" spans="2:4" ht="15" customHeight="1">
      <c r="B69" s="197" t="s">
        <v>442</v>
      </c>
      <c r="C69" s="281">
        <v>17916</v>
      </c>
      <c r="D69" s="502">
        <v>1799</v>
      </c>
    </row>
    <row r="70" spans="2:4" ht="16.5" customHeight="1">
      <c r="B70" s="197" t="s">
        <v>445</v>
      </c>
      <c r="C70" s="281">
        <v>1729</v>
      </c>
      <c r="D70" s="502">
        <v>-3244</v>
      </c>
    </row>
    <row r="71" spans="2:4" ht="15" customHeight="1">
      <c r="B71" s="197" t="s">
        <v>311</v>
      </c>
      <c r="C71" s="281">
        <v>57230</v>
      </c>
      <c r="D71" s="502">
        <v>45403</v>
      </c>
    </row>
    <row r="72" spans="2:4" ht="15" customHeight="1">
      <c r="B72" s="197" t="s">
        <v>267</v>
      </c>
      <c r="C72" s="299">
        <v>-66</v>
      </c>
      <c r="D72" s="502">
        <v>-6182</v>
      </c>
    </row>
    <row r="73" spans="2:4" ht="15" customHeight="1" thickBot="1">
      <c r="B73" s="521" t="s">
        <v>443</v>
      </c>
      <c r="C73" s="670">
        <v>-29995</v>
      </c>
      <c r="D73" s="671">
        <v>12718</v>
      </c>
    </row>
    <row r="74" spans="2:4" ht="21.75" thickBot="1">
      <c r="B74" s="162" t="s">
        <v>522</v>
      </c>
      <c r="C74" s="295">
        <f>SUM(C62:C73)</f>
        <v>69895</v>
      </c>
      <c r="D74" s="296">
        <f>SUM(D62:D73)</f>
        <v>94999</v>
      </c>
    </row>
    <row r="75" spans="3:4" ht="10.5">
      <c r="C75" s="119"/>
      <c r="D75" s="119"/>
    </row>
    <row r="76" spans="2:4" ht="10.5">
      <c r="B76" s="158"/>
      <c r="C76" s="159"/>
      <c r="D76" s="159"/>
    </row>
    <row r="77" spans="2:4" ht="10.5">
      <c r="B77" s="158"/>
      <c r="C77" s="10"/>
      <c r="D77" s="10"/>
    </row>
    <row r="78" spans="3:4" ht="10.5">
      <c r="C78" s="119"/>
      <c r="D78" s="119"/>
    </row>
    <row r="79" spans="3:4" ht="10.5">
      <c r="C79" s="119"/>
      <c r="D79" s="119"/>
    </row>
    <row r="80" spans="2:4" ht="10.5">
      <c r="B80" s="56"/>
      <c r="C80" s="119"/>
      <c r="D80" s="119"/>
    </row>
    <row r="81" spans="3:4" ht="10.5">
      <c r="C81" s="119"/>
      <c r="D81" s="119"/>
    </row>
    <row r="82" spans="3:4" ht="10.5">
      <c r="C82" s="119"/>
      <c r="D82" s="119"/>
    </row>
    <row r="83" spans="3:4" ht="10.5">
      <c r="C83" s="119"/>
      <c r="D83" s="119"/>
    </row>
    <row r="84" spans="3:4" ht="10.5">
      <c r="C84" s="119"/>
      <c r="D84" s="119"/>
    </row>
    <row r="85" spans="3:4" ht="10.5">
      <c r="C85" s="119"/>
      <c r="D85" s="119"/>
    </row>
    <row r="86" spans="3:4" ht="10.5">
      <c r="C86" s="119"/>
      <c r="D86" s="119"/>
    </row>
    <row r="87" spans="3:4" ht="10.5">
      <c r="C87" s="119"/>
      <c r="D87" s="119"/>
    </row>
    <row r="88" spans="3:4" ht="10.5">
      <c r="C88" s="119"/>
      <c r="D88" s="119"/>
    </row>
    <row r="89" spans="3:4" ht="10.5">
      <c r="C89" s="119"/>
      <c r="D89" s="119"/>
    </row>
    <row r="90" spans="3:4" ht="10.5">
      <c r="C90" s="119"/>
      <c r="D90" s="1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14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421875" style="18" customWidth="1"/>
    <col min="2" max="2" width="46.7109375" style="37" customWidth="1"/>
    <col min="3" max="6" width="14.7109375" style="37" customWidth="1"/>
    <col min="7" max="16384" width="9.140625" style="19" customWidth="1"/>
  </cols>
  <sheetData>
    <row r="1" spans="2:6" ht="10.5">
      <c r="B1" s="19"/>
      <c r="C1" s="19"/>
      <c r="D1" s="19"/>
      <c r="E1" s="19"/>
      <c r="F1" s="19"/>
    </row>
    <row r="2" spans="1:6" ht="24.75" customHeight="1">
      <c r="A2" s="984" t="s">
        <v>526</v>
      </c>
      <c r="B2" s="985"/>
      <c r="C2" s="172" t="s">
        <v>33</v>
      </c>
      <c r="D2" s="172" t="s">
        <v>130</v>
      </c>
      <c r="E2" s="172" t="s">
        <v>31</v>
      </c>
      <c r="F2" s="172" t="s">
        <v>388</v>
      </c>
    </row>
    <row r="3" spans="1:6" ht="16.5" customHeight="1" thickBot="1">
      <c r="A3" s="173" t="s">
        <v>55</v>
      </c>
      <c r="B3" s="174" t="s">
        <v>54</v>
      </c>
      <c r="C3" s="175">
        <f>C4+C15</f>
        <v>24003543</v>
      </c>
      <c r="D3" s="176">
        <f>D4+D15</f>
        <v>6019295</v>
      </c>
      <c r="E3" s="176">
        <f>E4+E15</f>
        <v>1270051</v>
      </c>
      <c r="F3" s="177">
        <f>SUM(C3:E3)</f>
        <v>31292889</v>
      </c>
    </row>
    <row r="4" spans="1:6" ht="16.5" customHeight="1" thickBot="1">
      <c r="A4" s="178"/>
      <c r="B4" s="179" t="s">
        <v>87</v>
      </c>
      <c r="C4" s="180">
        <f>C5+C9+C14</f>
        <v>22783597</v>
      </c>
      <c r="D4" s="181">
        <f>D5+D9+D14</f>
        <v>4915354</v>
      </c>
      <c r="E4" s="181">
        <f>E5+E9+E14</f>
        <v>982775</v>
      </c>
      <c r="F4" s="182">
        <f aca="true" t="shared" si="0" ref="F4:F23">SUM(C4:E4)</f>
        <v>28681726</v>
      </c>
    </row>
    <row r="5" spans="1:6" ht="16.5" customHeight="1" thickBot="1">
      <c r="A5" s="183"/>
      <c r="B5" s="184" t="s">
        <v>57</v>
      </c>
      <c r="C5" s="185">
        <f>SUM(C6:C8)</f>
        <v>19093104</v>
      </c>
      <c r="D5" s="185">
        <f>SUM(D6:D8)</f>
        <v>3200862</v>
      </c>
      <c r="E5" s="185">
        <f>SUM(E6:E8)</f>
        <v>505984</v>
      </c>
      <c r="F5" s="186">
        <f t="shared" si="0"/>
        <v>22799950</v>
      </c>
    </row>
    <row r="6" spans="1:6" ht="16.5" customHeight="1">
      <c r="A6" s="187"/>
      <c r="B6" s="188" t="s">
        <v>91</v>
      </c>
      <c r="C6" s="189">
        <v>19065282</v>
      </c>
      <c r="D6" s="189">
        <v>3120595</v>
      </c>
      <c r="E6" s="189">
        <v>505984</v>
      </c>
      <c r="F6" s="190">
        <f t="shared" si="0"/>
        <v>22691861</v>
      </c>
    </row>
    <row r="7" spans="1:6" ht="16.5" customHeight="1" thickBot="1">
      <c r="A7" s="191"/>
      <c r="B7" s="192" t="s">
        <v>272</v>
      </c>
      <c r="C7" s="193">
        <v>27822</v>
      </c>
      <c r="D7" s="193">
        <v>80267</v>
      </c>
      <c r="E7" s="193">
        <v>0</v>
      </c>
      <c r="F7" s="194">
        <f t="shared" si="0"/>
        <v>108089</v>
      </c>
    </row>
    <row r="8" spans="1:10" s="40" customFormat="1" ht="16.5" customHeight="1" hidden="1" thickBot="1">
      <c r="A8" s="191"/>
      <c r="B8" s="192" t="s">
        <v>273</v>
      </c>
      <c r="C8" s="193">
        <v>0</v>
      </c>
      <c r="D8" s="193">
        <v>0</v>
      </c>
      <c r="E8" s="193">
        <v>0</v>
      </c>
      <c r="F8" s="194">
        <f t="shared" si="0"/>
        <v>0</v>
      </c>
      <c r="G8" s="19"/>
      <c r="H8" s="19"/>
      <c r="I8" s="19"/>
      <c r="J8" s="19"/>
    </row>
    <row r="9" spans="1:6" ht="16.5" customHeight="1" thickBot="1">
      <c r="A9" s="183"/>
      <c r="B9" s="184" t="s">
        <v>58</v>
      </c>
      <c r="C9" s="185">
        <f>SUM(C10:C13)</f>
        <v>3690163</v>
      </c>
      <c r="D9" s="185">
        <f>SUM(D10:D13)</f>
        <v>1714492</v>
      </c>
      <c r="E9" s="185">
        <f>SUM(E10:E13)</f>
        <v>476791</v>
      </c>
      <c r="F9" s="186">
        <f t="shared" si="0"/>
        <v>5881446</v>
      </c>
    </row>
    <row r="10" spans="1:6" ht="16.5" customHeight="1">
      <c r="A10" s="191"/>
      <c r="B10" s="192" t="s">
        <v>274</v>
      </c>
      <c r="C10" s="193">
        <v>27603</v>
      </c>
      <c r="D10" s="193">
        <v>0</v>
      </c>
      <c r="E10" s="193">
        <v>0</v>
      </c>
      <c r="F10" s="194">
        <f t="shared" si="0"/>
        <v>27603</v>
      </c>
    </row>
    <row r="11" spans="1:6" ht="16.5" customHeight="1">
      <c r="A11" s="191"/>
      <c r="B11" s="192" t="s">
        <v>275</v>
      </c>
      <c r="C11" s="193">
        <v>3662560</v>
      </c>
      <c r="D11" s="193">
        <v>1714492</v>
      </c>
      <c r="E11" s="193">
        <v>476791</v>
      </c>
      <c r="F11" s="194">
        <f t="shared" si="0"/>
        <v>5853843</v>
      </c>
    </row>
    <row r="12" spans="1:6" ht="16.5" customHeight="1" hidden="1">
      <c r="A12" s="191"/>
      <c r="B12" s="192" t="s">
        <v>409</v>
      </c>
      <c r="C12" s="193">
        <v>0</v>
      </c>
      <c r="D12" s="193">
        <v>0</v>
      </c>
      <c r="E12" s="193">
        <v>0</v>
      </c>
      <c r="F12" s="194">
        <f t="shared" si="0"/>
        <v>0</v>
      </c>
    </row>
    <row r="13" spans="1:6" ht="16.5" customHeight="1" hidden="1">
      <c r="A13" s="191"/>
      <c r="B13" s="192" t="s">
        <v>408</v>
      </c>
      <c r="C13" s="193">
        <v>0</v>
      </c>
      <c r="D13" s="193">
        <v>0</v>
      </c>
      <c r="E13" s="193">
        <v>0</v>
      </c>
      <c r="F13" s="194">
        <f t="shared" si="0"/>
        <v>0</v>
      </c>
    </row>
    <row r="14" spans="1:6" ht="16.5" customHeight="1" thickBot="1">
      <c r="A14" s="191"/>
      <c r="B14" s="192" t="s">
        <v>59</v>
      </c>
      <c r="C14" s="193">
        <v>330</v>
      </c>
      <c r="D14" s="193">
        <v>0</v>
      </c>
      <c r="E14" s="193">
        <v>0</v>
      </c>
      <c r="F14" s="194">
        <f t="shared" si="0"/>
        <v>330</v>
      </c>
    </row>
    <row r="15" spans="1:6" ht="16.5" customHeight="1" thickBot="1">
      <c r="A15" s="178"/>
      <c r="B15" s="195" t="s">
        <v>96</v>
      </c>
      <c r="C15" s="181">
        <f>SUM(C16:C18)</f>
        <v>1219946</v>
      </c>
      <c r="D15" s="181">
        <f>SUM(D16:D18)</f>
        <v>1103941</v>
      </c>
      <c r="E15" s="181">
        <f>SUM(E16:E18)</f>
        <v>287276</v>
      </c>
      <c r="F15" s="182">
        <f t="shared" si="0"/>
        <v>2611163</v>
      </c>
    </row>
    <row r="16" spans="1:6" ht="16.5" customHeight="1">
      <c r="A16" s="196"/>
      <c r="B16" s="197" t="s">
        <v>519</v>
      </c>
      <c r="C16" s="198">
        <v>24579</v>
      </c>
      <c r="D16" s="198">
        <v>0</v>
      </c>
      <c r="E16" s="198">
        <v>0</v>
      </c>
      <c r="F16" s="199">
        <f t="shared" si="0"/>
        <v>24579</v>
      </c>
    </row>
    <row r="17" spans="1:6" ht="16.5" customHeight="1" thickBot="1">
      <c r="A17" s="196"/>
      <c r="B17" s="197" t="s">
        <v>520</v>
      </c>
      <c r="C17" s="198">
        <v>1195367</v>
      </c>
      <c r="D17" s="198">
        <v>1103941</v>
      </c>
      <c r="E17" s="198">
        <v>287276</v>
      </c>
      <c r="F17" s="199">
        <f t="shared" si="0"/>
        <v>2586584</v>
      </c>
    </row>
    <row r="18" spans="1:6" ht="16.5" customHeight="1" hidden="1" thickBot="1">
      <c r="A18" s="196"/>
      <c r="B18" s="197" t="s">
        <v>59</v>
      </c>
      <c r="C18" s="198">
        <v>0</v>
      </c>
      <c r="D18" s="198">
        <v>0</v>
      </c>
      <c r="E18" s="198">
        <v>0</v>
      </c>
      <c r="F18" s="199">
        <f t="shared" si="0"/>
        <v>0</v>
      </c>
    </row>
    <row r="19" spans="1:6" ht="27.75" customHeight="1" thickBot="1">
      <c r="A19" s="178" t="s">
        <v>56</v>
      </c>
      <c r="B19" s="195" t="s">
        <v>514</v>
      </c>
      <c r="C19" s="181">
        <f>SUM(C20:C22)</f>
        <v>193096136</v>
      </c>
      <c r="D19" s="181">
        <f>SUM(D20:D22)</f>
        <v>202655510</v>
      </c>
      <c r="E19" s="181">
        <f>SUM(E20:E22)</f>
        <v>33478694</v>
      </c>
      <c r="F19" s="182">
        <f t="shared" si="0"/>
        <v>429230340</v>
      </c>
    </row>
    <row r="20" spans="1:6" ht="16.5" customHeight="1">
      <c r="A20" s="196"/>
      <c r="B20" s="197" t="s">
        <v>60</v>
      </c>
      <c r="C20" s="200">
        <v>123790546</v>
      </c>
      <c r="D20" s="200">
        <v>178392935</v>
      </c>
      <c r="E20" s="200">
        <v>32307620</v>
      </c>
      <c r="F20" s="201">
        <f t="shared" si="0"/>
        <v>334491101</v>
      </c>
    </row>
    <row r="21" spans="1:6" ht="16.5" customHeight="1">
      <c r="A21" s="196"/>
      <c r="B21" s="197" t="s">
        <v>61</v>
      </c>
      <c r="C21" s="200">
        <v>67957593</v>
      </c>
      <c r="D21" s="200">
        <v>20144772</v>
      </c>
      <c r="E21" s="200">
        <v>178595</v>
      </c>
      <c r="F21" s="201">
        <f t="shared" si="0"/>
        <v>88280960</v>
      </c>
    </row>
    <row r="22" spans="1:6" ht="16.5" customHeight="1" thickBot="1">
      <c r="A22" s="196"/>
      <c r="B22" s="197" t="s">
        <v>62</v>
      </c>
      <c r="C22" s="200">
        <v>1347997</v>
      </c>
      <c r="D22" s="200">
        <v>4117803</v>
      </c>
      <c r="E22" s="200">
        <v>992479</v>
      </c>
      <c r="F22" s="201">
        <f t="shared" si="0"/>
        <v>6458279</v>
      </c>
    </row>
    <row r="23" spans="1:6" ht="16.5" customHeight="1" thickBot="1">
      <c r="A23" s="178"/>
      <c r="B23" s="195" t="s">
        <v>131</v>
      </c>
      <c r="C23" s="181">
        <f>C3+C19</f>
        <v>217099679</v>
      </c>
      <c r="D23" s="181">
        <f>D3+D19</f>
        <v>208674805</v>
      </c>
      <c r="E23" s="181">
        <f>E3+E19</f>
        <v>34748745</v>
      </c>
      <c r="F23" s="182">
        <f t="shared" si="0"/>
        <v>460523229</v>
      </c>
    </row>
    <row r="24" spans="2:6" ht="10.5">
      <c r="B24" s="19"/>
      <c r="C24" s="19"/>
      <c r="D24" s="19"/>
      <c r="E24" s="19"/>
      <c r="F24" s="19"/>
    </row>
    <row r="25" spans="2:6" ht="10.5">
      <c r="B25" s="19"/>
      <c r="C25" s="19"/>
      <c r="D25" s="19"/>
      <c r="E25" s="19"/>
      <c r="F25" s="19"/>
    </row>
    <row r="26" spans="1:6" ht="24.75" customHeight="1">
      <c r="A26" s="984" t="s">
        <v>481</v>
      </c>
      <c r="B26" s="985"/>
      <c r="C26" s="172" t="s">
        <v>33</v>
      </c>
      <c r="D26" s="172" t="s">
        <v>130</v>
      </c>
      <c r="E26" s="172" t="s">
        <v>31</v>
      </c>
      <c r="F26" s="172" t="s">
        <v>388</v>
      </c>
    </row>
    <row r="27" spans="1:6" ht="16.5" customHeight="1" thickBot="1">
      <c r="A27" s="173" t="s">
        <v>55</v>
      </c>
      <c r="B27" s="174" t="s">
        <v>54</v>
      </c>
      <c r="C27" s="175">
        <f>C28+C39</f>
        <v>22375462</v>
      </c>
      <c r="D27" s="176">
        <f>D28+D39</f>
        <v>4127590</v>
      </c>
      <c r="E27" s="176">
        <f>E28+E39</f>
        <v>1423931</v>
      </c>
      <c r="F27" s="177">
        <f aca="true" t="shared" si="1" ref="F27:F47">SUM(C27:E27)</f>
        <v>27926983</v>
      </c>
    </row>
    <row r="28" spans="1:6" ht="16.5" customHeight="1" thickBot="1">
      <c r="A28" s="178"/>
      <c r="B28" s="179" t="s">
        <v>87</v>
      </c>
      <c r="C28" s="180">
        <f>C29+C33+C38</f>
        <v>21533811</v>
      </c>
      <c r="D28" s="181">
        <f>D29+D33+D38</f>
        <v>3559763</v>
      </c>
      <c r="E28" s="181">
        <f>E29+E33+E38</f>
        <v>1086854</v>
      </c>
      <c r="F28" s="182">
        <f t="shared" si="1"/>
        <v>26180428</v>
      </c>
    </row>
    <row r="29" spans="1:6" ht="16.5" customHeight="1" thickBot="1">
      <c r="A29" s="183"/>
      <c r="B29" s="184" t="s">
        <v>57</v>
      </c>
      <c r="C29" s="185">
        <f>SUM(C30:C32)</f>
        <v>18277043</v>
      </c>
      <c r="D29" s="185">
        <f>SUM(D30:D32)</f>
        <v>2150136</v>
      </c>
      <c r="E29" s="185">
        <f>SUM(E30:E32)</f>
        <v>671019</v>
      </c>
      <c r="F29" s="186">
        <f t="shared" si="1"/>
        <v>21098198</v>
      </c>
    </row>
    <row r="30" spans="1:6" ht="16.5" customHeight="1">
      <c r="A30" s="187"/>
      <c r="B30" s="188" t="s">
        <v>91</v>
      </c>
      <c r="C30" s="189">
        <v>18252231</v>
      </c>
      <c r="D30" s="189">
        <v>2088985</v>
      </c>
      <c r="E30" s="189">
        <v>671019</v>
      </c>
      <c r="F30" s="190">
        <f t="shared" si="1"/>
        <v>21012235</v>
      </c>
    </row>
    <row r="31" spans="1:6" ht="16.5" customHeight="1" thickBot="1">
      <c r="A31" s="191"/>
      <c r="B31" s="192" t="s">
        <v>272</v>
      </c>
      <c r="C31" s="193">
        <v>24812</v>
      </c>
      <c r="D31" s="193">
        <v>61151</v>
      </c>
      <c r="E31" s="193">
        <v>0</v>
      </c>
      <c r="F31" s="194">
        <f t="shared" si="1"/>
        <v>85963</v>
      </c>
    </row>
    <row r="32" spans="1:6" ht="16.5" customHeight="1" hidden="1" thickBot="1">
      <c r="A32" s="191"/>
      <c r="B32" s="192" t="s">
        <v>273</v>
      </c>
      <c r="C32" s="193">
        <v>0</v>
      </c>
      <c r="D32" s="193">
        <v>0</v>
      </c>
      <c r="E32" s="193">
        <v>0</v>
      </c>
      <c r="F32" s="194">
        <f t="shared" si="1"/>
        <v>0</v>
      </c>
    </row>
    <row r="33" spans="1:6" ht="16.5" customHeight="1" thickBot="1">
      <c r="A33" s="183"/>
      <c r="B33" s="184" t="s">
        <v>58</v>
      </c>
      <c r="C33" s="185">
        <f>SUM(C34:C37)</f>
        <v>3256438</v>
      </c>
      <c r="D33" s="185">
        <f>SUM(D34:D37)</f>
        <v>1409627</v>
      </c>
      <c r="E33" s="185">
        <f>SUM(E34:E37)</f>
        <v>415835</v>
      </c>
      <c r="F33" s="186">
        <f t="shared" si="1"/>
        <v>5081900</v>
      </c>
    </row>
    <row r="34" spans="1:6" ht="16.5" customHeight="1">
      <c r="A34" s="191"/>
      <c r="B34" s="192" t="s">
        <v>274</v>
      </c>
      <c r="C34" s="193">
        <v>11142</v>
      </c>
      <c r="D34" s="193">
        <v>0</v>
      </c>
      <c r="E34" s="193">
        <v>0</v>
      </c>
      <c r="F34" s="194">
        <f t="shared" si="1"/>
        <v>11142</v>
      </c>
    </row>
    <row r="35" spans="1:6" ht="16.5" customHeight="1">
      <c r="A35" s="191"/>
      <c r="B35" s="192" t="s">
        <v>275</v>
      </c>
      <c r="C35" s="193">
        <v>3228779</v>
      </c>
      <c r="D35" s="193">
        <v>1409627</v>
      </c>
      <c r="E35" s="193">
        <v>415835</v>
      </c>
      <c r="F35" s="194">
        <f t="shared" si="1"/>
        <v>5054241</v>
      </c>
    </row>
    <row r="36" spans="1:6" ht="16.5" customHeight="1" hidden="1">
      <c r="A36" s="191"/>
      <c r="B36" s="192" t="s">
        <v>409</v>
      </c>
      <c r="C36" s="193">
        <v>0</v>
      </c>
      <c r="D36" s="193">
        <v>0</v>
      </c>
      <c r="E36" s="193">
        <v>0</v>
      </c>
      <c r="F36" s="194">
        <f t="shared" si="1"/>
        <v>0</v>
      </c>
    </row>
    <row r="37" spans="1:6" ht="16.5" customHeight="1">
      <c r="A37" s="191"/>
      <c r="B37" s="192" t="s">
        <v>408</v>
      </c>
      <c r="C37" s="193">
        <v>16517</v>
      </c>
      <c r="D37" s="193">
        <v>0</v>
      </c>
      <c r="E37" s="193">
        <v>0</v>
      </c>
      <c r="F37" s="194">
        <f t="shared" si="1"/>
        <v>16517</v>
      </c>
    </row>
    <row r="38" spans="1:6" ht="16.5" customHeight="1" thickBot="1">
      <c r="A38" s="191"/>
      <c r="B38" s="192" t="s">
        <v>59</v>
      </c>
      <c r="C38" s="193">
        <v>330</v>
      </c>
      <c r="D38" s="193">
        <v>0</v>
      </c>
      <c r="E38" s="193">
        <v>0</v>
      </c>
      <c r="F38" s="194">
        <f t="shared" si="1"/>
        <v>330</v>
      </c>
    </row>
    <row r="39" spans="1:6" ht="16.5" customHeight="1" thickBot="1">
      <c r="A39" s="178"/>
      <c r="B39" s="195" t="s">
        <v>96</v>
      </c>
      <c r="C39" s="181">
        <f>SUM(C40:C42)</f>
        <v>841651</v>
      </c>
      <c r="D39" s="181">
        <f>SUM(D40:D42)</f>
        <v>567827</v>
      </c>
      <c r="E39" s="181">
        <f>SUM(E40:E42)</f>
        <v>337077</v>
      </c>
      <c r="F39" s="182">
        <f t="shared" si="1"/>
        <v>1746555</v>
      </c>
    </row>
    <row r="40" spans="1:6" ht="16.5" customHeight="1" hidden="1">
      <c r="A40" s="196"/>
      <c r="B40" s="197" t="s">
        <v>519</v>
      </c>
      <c r="C40" s="198">
        <v>0</v>
      </c>
      <c r="D40" s="198">
        <v>0</v>
      </c>
      <c r="E40" s="198">
        <v>0</v>
      </c>
      <c r="F40" s="199">
        <f t="shared" si="1"/>
        <v>0</v>
      </c>
    </row>
    <row r="41" spans="1:6" ht="16.5" customHeight="1" thickBot="1">
      <c r="A41" s="196"/>
      <c r="B41" s="197" t="s">
        <v>520</v>
      </c>
      <c r="C41" s="198">
        <v>841651</v>
      </c>
      <c r="D41" s="198">
        <v>567827</v>
      </c>
      <c r="E41" s="198">
        <v>337077</v>
      </c>
      <c r="F41" s="199">
        <f t="shared" si="1"/>
        <v>1746555</v>
      </c>
    </row>
    <row r="42" spans="1:6" ht="16.5" customHeight="1" hidden="1" thickBot="1">
      <c r="A42" s="196"/>
      <c r="B42" s="197" t="s">
        <v>59</v>
      </c>
      <c r="C42" s="198">
        <v>0</v>
      </c>
      <c r="D42" s="198">
        <v>0</v>
      </c>
      <c r="E42" s="198">
        <v>0</v>
      </c>
      <c r="F42" s="199">
        <f t="shared" si="1"/>
        <v>0</v>
      </c>
    </row>
    <row r="43" spans="1:7" ht="28.5" customHeight="1" thickBot="1">
      <c r="A43" s="178" t="s">
        <v>56</v>
      </c>
      <c r="B43" s="195" t="s">
        <v>514</v>
      </c>
      <c r="C43" s="181">
        <f>SUM(C44:C46)</f>
        <v>291068422</v>
      </c>
      <c r="D43" s="181">
        <f>SUM(D44:D46)</f>
        <v>242262437</v>
      </c>
      <c r="E43" s="181">
        <f>SUM(E44:E46)</f>
        <v>45857496</v>
      </c>
      <c r="F43" s="182">
        <f t="shared" si="1"/>
        <v>579188355</v>
      </c>
      <c r="G43" s="40"/>
    </row>
    <row r="44" spans="1:7" ht="16.5" customHeight="1">
      <c r="A44" s="196"/>
      <c r="B44" s="197" t="s">
        <v>60</v>
      </c>
      <c r="C44" s="200">
        <v>223451729</v>
      </c>
      <c r="D44" s="200">
        <v>227553443</v>
      </c>
      <c r="E44" s="200">
        <v>43004218</v>
      </c>
      <c r="F44" s="201">
        <f t="shared" si="1"/>
        <v>494009390</v>
      </c>
      <c r="G44" s="40"/>
    </row>
    <row r="45" spans="1:7" ht="16.5" customHeight="1">
      <c r="A45" s="196"/>
      <c r="B45" s="197" t="s">
        <v>61</v>
      </c>
      <c r="C45" s="200">
        <v>66595247</v>
      </c>
      <c r="D45" s="200">
        <v>12656451</v>
      </c>
      <c r="E45" s="200">
        <v>1872328</v>
      </c>
      <c r="F45" s="201">
        <f t="shared" si="1"/>
        <v>81124026</v>
      </c>
      <c r="G45" s="40"/>
    </row>
    <row r="46" spans="1:7" ht="16.5" customHeight="1" thickBot="1">
      <c r="A46" s="196"/>
      <c r="B46" s="197" t="s">
        <v>62</v>
      </c>
      <c r="C46" s="200">
        <v>1021446</v>
      </c>
      <c r="D46" s="200">
        <v>2052543</v>
      </c>
      <c r="E46" s="200">
        <v>980950</v>
      </c>
      <c r="F46" s="201">
        <f t="shared" si="1"/>
        <v>4054939</v>
      </c>
      <c r="G46" s="40"/>
    </row>
    <row r="47" spans="1:6" ht="16.5" customHeight="1" thickBot="1">
      <c r="A47" s="178"/>
      <c r="B47" s="195" t="s">
        <v>131</v>
      </c>
      <c r="C47" s="181">
        <f>C27+C43</f>
        <v>313443884</v>
      </c>
      <c r="D47" s="181">
        <f>D27+D43</f>
        <v>246390027</v>
      </c>
      <c r="E47" s="181">
        <f>E27+E43</f>
        <v>47281427</v>
      </c>
      <c r="F47" s="182">
        <f t="shared" si="1"/>
        <v>607115338</v>
      </c>
    </row>
    <row r="48" spans="2:6" ht="10.5">
      <c r="B48" s="19"/>
      <c r="C48" s="19"/>
      <c r="D48" s="19"/>
      <c r="E48" s="19"/>
      <c r="F48" s="19"/>
    </row>
    <row r="49" spans="2:6" ht="10.5">
      <c r="B49" s="19"/>
      <c r="C49" s="19"/>
      <c r="D49" s="19"/>
      <c r="E49" s="19"/>
      <c r="F49" s="19"/>
    </row>
    <row r="50" spans="2:6" ht="10.5">
      <c r="B50" s="19"/>
      <c r="C50" s="19"/>
      <c r="D50" s="19"/>
      <c r="E50" s="19"/>
      <c r="F50" s="19"/>
    </row>
    <row r="51" spans="2:6" ht="10.5">
      <c r="B51" s="19"/>
      <c r="C51" s="19"/>
      <c r="D51" s="19"/>
      <c r="E51" s="19"/>
      <c r="F51" s="19"/>
    </row>
    <row r="52" spans="2:6" ht="10.5">
      <c r="B52" s="19"/>
      <c r="C52" s="19"/>
      <c r="D52" s="19"/>
      <c r="E52" s="19"/>
      <c r="F52" s="19"/>
    </row>
    <row r="53" spans="2:6" ht="10.5">
      <c r="B53" s="19"/>
      <c r="C53" s="19"/>
      <c r="D53" s="19"/>
      <c r="E53" s="19"/>
      <c r="F53" s="19"/>
    </row>
    <row r="54" spans="2:6" ht="10.5">
      <c r="B54" s="19"/>
      <c r="C54" s="19"/>
      <c r="D54" s="19"/>
      <c r="E54" s="19"/>
      <c r="F54" s="19"/>
    </row>
    <row r="55" spans="2:6" ht="10.5">
      <c r="B55" s="19"/>
      <c r="C55" s="19"/>
      <c r="D55" s="19"/>
      <c r="E55" s="19"/>
      <c r="F55" s="19"/>
    </row>
    <row r="56" spans="2:6" ht="10.5">
      <c r="B56" s="19"/>
      <c r="C56" s="19"/>
      <c r="D56" s="19"/>
      <c r="E56" s="19"/>
      <c r="F56" s="19"/>
    </row>
    <row r="57" spans="2:6" ht="10.5">
      <c r="B57" s="19"/>
      <c r="C57" s="19"/>
      <c r="D57" s="19"/>
      <c r="E57" s="19"/>
      <c r="F57" s="19"/>
    </row>
    <row r="58" spans="2:6" ht="10.5">
      <c r="B58" s="19"/>
      <c r="C58" s="19"/>
      <c r="D58" s="19"/>
      <c r="E58" s="19"/>
      <c r="F58" s="19"/>
    </row>
    <row r="59" spans="2:6" ht="10.5">
      <c r="B59" s="19"/>
      <c r="C59" s="19"/>
      <c r="D59" s="19"/>
      <c r="E59" s="19"/>
      <c r="F59" s="19"/>
    </row>
    <row r="60" spans="2:6" ht="10.5">
      <c r="B60" s="19"/>
      <c r="C60" s="19"/>
      <c r="D60" s="19"/>
      <c r="E60" s="19"/>
      <c r="F60" s="19"/>
    </row>
    <row r="61" spans="2:6" ht="10.5">
      <c r="B61" s="19"/>
      <c r="C61" s="19"/>
      <c r="D61" s="19"/>
      <c r="E61" s="19"/>
      <c r="F61" s="19"/>
    </row>
    <row r="62" spans="2:6" ht="10.5">
      <c r="B62" s="19"/>
      <c r="C62" s="19"/>
      <c r="D62" s="19"/>
      <c r="E62" s="19"/>
      <c r="F62" s="19"/>
    </row>
    <row r="63" spans="2:6" ht="10.5">
      <c r="B63" s="19"/>
      <c r="C63" s="19"/>
      <c r="D63" s="19"/>
      <c r="E63" s="19"/>
      <c r="F63" s="19"/>
    </row>
    <row r="64" spans="2:6" ht="10.5">
      <c r="B64" s="19"/>
      <c r="C64" s="19"/>
      <c r="D64" s="19"/>
      <c r="E64" s="19"/>
      <c r="F64" s="19"/>
    </row>
    <row r="65" spans="2:6" ht="10.5">
      <c r="B65" s="19"/>
      <c r="C65" s="19"/>
      <c r="D65" s="19"/>
      <c r="E65" s="19"/>
      <c r="F65" s="19"/>
    </row>
    <row r="66" spans="2:6" ht="10.5">
      <c r="B66" s="19"/>
      <c r="C66" s="19"/>
      <c r="D66" s="19"/>
      <c r="E66" s="19"/>
      <c r="F66" s="19"/>
    </row>
    <row r="67" spans="2:6" ht="10.5">
      <c r="B67" s="19"/>
      <c r="C67" s="19"/>
      <c r="D67" s="19"/>
      <c r="E67" s="19"/>
      <c r="F67" s="19"/>
    </row>
    <row r="68" spans="2:6" ht="10.5">
      <c r="B68" s="19"/>
      <c r="C68" s="19"/>
      <c r="D68" s="19"/>
      <c r="E68" s="19"/>
      <c r="F68" s="19"/>
    </row>
    <row r="69" spans="2:6" ht="10.5">
      <c r="B69" s="19"/>
      <c r="C69" s="19"/>
      <c r="D69" s="19"/>
      <c r="E69" s="19"/>
      <c r="F69" s="19"/>
    </row>
    <row r="70" spans="2:6" ht="10.5">
      <c r="B70" s="19"/>
      <c r="C70" s="19"/>
      <c r="D70" s="19"/>
      <c r="E70" s="19"/>
      <c r="F70" s="19"/>
    </row>
    <row r="71" spans="2:6" ht="10.5">
      <c r="B71" s="19"/>
      <c r="C71" s="19"/>
      <c r="D71" s="19"/>
      <c r="E71" s="19"/>
      <c r="F71" s="19"/>
    </row>
    <row r="72" spans="2:6" ht="10.5">
      <c r="B72" s="19"/>
      <c r="C72" s="19"/>
      <c r="D72" s="19"/>
      <c r="E72" s="19"/>
      <c r="F72" s="19"/>
    </row>
    <row r="73" spans="2:6" ht="10.5">
      <c r="B73" s="19"/>
      <c r="C73" s="19"/>
      <c r="D73" s="19"/>
      <c r="E73" s="19"/>
      <c r="F73" s="19"/>
    </row>
    <row r="74" spans="2:6" ht="10.5">
      <c r="B74" s="19"/>
      <c r="C74" s="19"/>
      <c r="D74" s="19"/>
      <c r="E74" s="19"/>
      <c r="F74" s="19"/>
    </row>
    <row r="75" spans="2:6" ht="10.5">
      <c r="B75" s="19"/>
      <c r="C75" s="19"/>
      <c r="D75" s="19"/>
      <c r="E75" s="19"/>
      <c r="F75" s="19"/>
    </row>
    <row r="76" spans="2:6" ht="10.5">
      <c r="B76" s="19"/>
      <c r="C76" s="19"/>
      <c r="D76" s="19"/>
      <c r="E76" s="19"/>
      <c r="F76" s="19"/>
    </row>
    <row r="77" spans="2:6" ht="10.5">
      <c r="B77" s="19"/>
      <c r="C77" s="19"/>
      <c r="D77" s="19"/>
      <c r="E77" s="19"/>
      <c r="F77" s="19"/>
    </row>
    <row r="78" spans="2:6" ht="10.5">
      <c r="B78" s="19"/>
      <c r="C78" s="19"/>
      <c r="D78" s="19"/>
      <c r="E78" s="19"/>
      <c r="F78" s="19"/>
    </row>
    <row r="79" spans="2:6" ht="10.5">
      <c r="B79" s="19"/>
      <c r="C79" s="19"/>
      <c r="D79" s="19"/>
      <c r="E79" s="19"/>
      <c r="F79" s="19"/>
    </row>
    <row r="80" spans="2:6" ht="10.5">
      <c r="B80" s="19"/>
      <c r="C80" s="19"/>
      <c r="D80" s="19"/>
      <c r="E80" s="19"/>
      <c r="F80" s="19"/>
    </row>
    <row r="81" spans="2:6" ht="10.5">
      <c r="B81" s="19"/>
      <c r="C81" s="19"/>
      <c r="D81" s="19"/>
      <c r="E81" s="19"/>
      <c r="F81" s="19"/>
    </row>
    <row r="82" spans="2:6" ht="10.5">
      <c r="B82" s="19"/>
      <c r="C82" s="19"/>
      <c r="D82" s="19"/>
      <c r="E82" s="19"/>
      <c r="F82" s="19"/>
    </row>
    <row r="83" spans="2:6" ht="10.5">
      <c r="B83" s="19"/>
      <c r="C83" s="19"/>
      <c r="D83" s="19"/>
      <c r="E83" s="19"/>
      <c r="F83" s="19"/>
    </row>
    <row r="84" spans="2:6" ht="10.5">
      <c r="B84" s="19"/>
      <c r="C84" s="19"/>
      <c r="D84" s="19"/>
      <c r="E84" s="19"/>
      <c r="F84" s="19"/>
    </row>
    <row r="85" spans="2:6" ht="10.5">
      <c r="B85" s="19"/>
      <c r="C85" s="19"/>
      <c r="D85" s="19"/>
      <c r="E85" s="19"/>
      <c r="F85" s="19"/>
    </row>
    <row r="86" spans="2:6" ht="10.5">
      <c r="B86" s="19"/>
      <c r="C86" s="19"/>
      <c r="D86" s="19"/>
      <c r="E86" s="19"/>
      <c r="F86" s="19"/>
    </row>
    <row r="87" spans="2:6" ht="10.5">
      <c r="B87" s="19"/>
      <c r="C87" s="19"/>
      <c r="D87" s="19"/>
      <c r="E87" s="19"/>
      <c r="F87" s="19"/>
    </row>
    <row r="88" spans="2:6" ht="10.5">
      <c r="B88" s="19"/>
      <c r="C88" s="19"/>
      <c r="D88" s="19"/>
      <c r="E88" s="19"/>
      <c r="F88" s="19"/>
    </row>
    <row r="89" spans="2:6" ht="10.5">
      <c r="B89" s="19"/>
      <c r="C89" s="19"/>
      <c r="D89" s="19"/>
      <c r="E89" s="19"/>
      <c r="F89" s="19"/>
    </row>
    <row r="90" spans="2:6" ht="10.5">
      <c r="B90" s="19"/>
      <c r="C90" s="19"/>
      <c r="D90" s="19"/>
      <c r="E90" s="19"/>
      <c r="F90" s="19"/>
    </row>
    <row r="91" spans="2:6" ht="10.5">
      <c r="B91" s="19"/>
      <c r="C91" s="19"/>
      <c r="D91" s="19"/>
      <c r="E91" s="19"/>
      <c r="F91" s="19"/>
    </row>
    <row r="92" spans="2:6" ht="10.5">
      <c r="B92" s="19"/>
      <c r="C92" s="19"/>
      <c r="D92" s="19"/>
      <c r="E92" s="19"/>
      <c r="F92" s="19"/>
    </row>
    <row r="93" spans="2:6" ht="10.5">
      <c r="B93" s="19"/>
      <c r="C93" s="19"/>
      <c r="D93" s="19"/>
      <c r="E93" s="19"/>
      <c r="F93" s="19"/>
    </row>
    <row r="94" spans="2:6" ht="10.5">
      <c r="B94" s="19"/>
      <c r="C94" s="19"/>
      <c r="D94" s="19"/>
      <c r="E94" s="19"/>
      <c r="F94" s="19"/>
    </row>
    <row r="95" spans="2:6" ht="10.5">
      <c r="B95" s="19"/>
      <c r="C95" s="19"/>
      <c r="D95" s="19"/>
      <c r="E95" s="19"/>
      <c r="F95" s="19"/>
    </row>
    <row r="96" spans="2:6" ht="10.5">
      <c r="B96" s="19"/>
      <c r="C96" s="19"/>
      <c r="D96" s="19"/>
      <c r="E96" s="19"/>
      <c r="F96" s="19"/>
    </row>
    <row r="97" spans="2:6" ht="10.5">
      <c r="B97" s="19"/>
      <c r="C97" s="19"/>
      <c r="D97" s="19"/>
      <c r="E97" s="19"/>
      <c r="F97" s="19"/>
    </row>
    <row r="98" spans="2:6" ht="10.5">
      <c r="B98" s="19"/>
      <c r="C98" s="19"/>
      <c r="D98" s="19"/>
      <c r="E98" s="19"/>
      <c r="F98" s="19"/>
    </row>
    <row r="99" spans="2:6" ht="10.5">
      <c r="B99" s="19"/>
      <c r="C99" s="19"/>
      <c r="D99" s="19"/>
      <c r="E99" s="19"/>
      <c r="F99" s="19"/>
    </row>
    <row r="100" spans="2:6" ht="10.5">
      <c r="B100" s="19"/>
      <c r="C100" s="19"/>
      <c r="D100" s="19"/>
      <c r="E100" s="19"/>
      <c r="F100" s="19"/>
    </row>
    <row r="101" spans="2:6" ht="10.5">
      <c r="B101" s="19"/>
      <c r="C101" s="19"/>
      <c r="D101" s="19"/>
      <c r="E101" s="19"/>
      <c r="F101" s="19"/>
    </row>
    <row r="102" spans="2:6" ht="10.5">
      <c r="B102" s="19"/>
      <c r="C102" s="19"/>
      <c r="D102" s="19"/>
      <c r="E102" s="19"/>
      <c r="F102" s="19"/>
    </row>
    <row r="103" spans="2:6" ht="10.5">
      <c r="B103" s="19"/>
      <c r="C103" s="19"/>
      <c r="D103" s="19"/>
      <c r="E103" s="19"/>
      <c r="F103" s="19"/>
    </row>
    <row r="104" spans="2:6" ht="10.5">
      <c r="B104" s="19"/>
      <c r="C104" s="19"/>
      <c r="D104" s="19"/>
      <c r="E104" s="19"/>
      <c r="F104" s="19"/>
    </row>
    <row r="105" spans="2:6" ht="10.5">
      <c r="B105" s="19"/>
      <c r="C105" s="19"/>
      <c r="D105" s="19"/>
      <c r="E105" s="19"/>
      <c r="F105" s="19"/>
    </row>
    <row r="106" spans="2:6" ht="10.5">
      <c r="B106" s="19"/>
      <c r="C106" s="19"/>
      <c r="D106" s="19"/>
      <c r="E106" s="19"/>
      <c r="F106" s="19"/>
    </row>
    <row r="107" spans="2:6" ht="10.5">
      <c r="B107" s="19"/>
      <c r="C107" s="19"/>
      <c r="D107" s="19"/>
      <c r="E107" s="19"/>
      <c r="F107" s="19"/>
    </row>
    <row r="108" spans="2:6" ht="10.5">
      <c r="B108" s="19"/>
      <c r="C108" s="19"/>
      <c r="D108" s="19"/>
      <c r="E108" s="19"/>
      <c r="F108" s="19"/>
    </row>
    <row r="109" spans="2:6" ht="10.5">
      <c r="B109" s="19"/>
      <c r="C109" s="19"/>
      <c r="D109" s="19"/>
      <c r="E109" s="19"/>
      <c r="F109" s="19"/>
    </row>
    <row r="110" spans="2:6" ht="10.5">
      <c r="B110" s="19"/>
      <c r="C110" s="19"/>
      <c r="D110" s="19"/>
      <c r="E110" s="19"/>
      <c r="F110" s="19"/>
    </row>
    <row r="111" spans="2:6" ht="10.5">
      <c r="B111" s="19"/>
      <c r="C111" s="19"/>
      <c r="D111" s="19"/>
      <c r="E111" s="19"/>
      <c r="F111" s="19"/>
    </row>
    <row r="112" spans="2:6" ht="10.5">
      <c r="B112" s="19"/>
      <c r="C112" s="19"/>
      <c r="D112" s="19"/>
      <c r="E112" s="19"/>
      <c r="F112" s="19"/>
    </row>
    <row r="113" spans="2:6" ht="10.5">
      <c r="B113" s="19"/>
      <c r="C113" s="19"/>
      <c r="D113" s="19"/>
      <c r="E113" s="19"/>
      <c r="F113" s="19"/>
    </row>
    <row r="114" spans="2:6" ht="10.5">
      <c r="B114" s="19"/>
      <c r="C114" s="19"/>
      <c r="D114" s="19"/>
      <c r="E114" s="19"/>
      <c r="F114" s="19"/>
    </row>
    <row r="115" spans="2:6" ht="10.5">
      <c r="B115" s="19"/>
      <c r="C115" s="19"/>
      <c r="D115" s="19"/>
      <c r="E115" s="19"/>
      <c r="F115" s="19"/>
    </row>
    <row r="116" spans="2:6" ht="10.5">
      <c r="B116" s="19"/>
      <c r="C116" s="19"/>
      <c r="D116" s="19"/>
      <c r="E116" s="19"/>
      <c r="F116" s="19"/>
    </row>
    <row r="117" spans="2:6" ht="10.5">
      <c r="B117" s="19"/>
      <c r="C117" s="19"/>
      <c r="D117" s="19"/>
      <c r="E117" s="19"/>
      <c r="F117" s="19"/>
    </row>
    <row r="118" spans="2:6" ht="10.5">
      <c r="B118" s="19"/>
      <c r="C118" s="19"/>
      <c r="D118" s="19"/>
      <c r="E118" s="19"/>
      <c r="F118" s="19"/>
    </row>
    <row r="119" spans="2:6" ht="10.5">
      <c r="B119" s="19"/>
      <c r="C119" s="19"/>
      <c r="D119" s="19"/>
      <c r="E119" s="19"/>
      <c r="F119" s="19"/>
    </row>
    <row r="120" spans="2:6" ht="10.5">
      <c r="B120" s="19"/>
      <c r="C120" s="19"/>
      <c r="D120" s="19"/>
      <c r="E120" s="19"/>
      <c r="F120" s="19"/>
    </row>
    <row r="121" spans="2:6" ht="10.5">
      <c r="B121" s="19"/>
      <c r="C121" s="19"/>
      <c r="D121" s="19"/>
      <c r="E121" s="19"/>
      <c r="F121" s="19"/>
    </row>
    <row r="122" spans="2:6" ht="10.5">
      <c r="B122" s="19"/>
      <c r="C122" s="19"/>
      <c r="D122" s="19"/>
      <c r="E122" s="19"/>
      <c r="F122" s="19"/>
    </row>
    <row r="123" spans="2:6" ht="10.5">
      <c r="B123" s="19"/>
      <c r="C123" s="19"/>
      <c r="D123" s="19"/>
      <c r="E123" s="19"/>
      <c r="F123" s="19"/>
    </row>
    <row r="124" spans="2:6" ht="10.5">
      <c r="B124" s="19"/>
      <c r="C124" s="19"/>
      <c r="D124" s="19"/>
      <c r="E124" s="19"/>
      <c r="F124" s="19"/>
    </row>
    <row r="125" spans="2:6" ht="10.5">
      <c r="B125" s="19"/>
      <c r="C125" s="19"/>
      <c r="D125" s="19"/>
      <c r="E125" s="19"/>
      <c r="F125" s="19"/>
    </row>
    <row r="126" spans="2:6" ht="10.5">
      <c r="B126" s="19"/>
      <c r="C126" s="19"/>
      <c r="D126" s="19"/>
      <c r="E126" s="19"/>
      <c r="F126" s="19"/>
    </row>
    <row r="127" spans="2:6" ht="10.5">
      <c r="B127" s="19"/>
      <c r="C127" s="19"/>
      <c r="D127" s="19"/>
      <c r="E127" s="19"/>
      <c r="F127" s="19"/>
    </row>
    <row r="128" spans="2:6" ht="10.5">
      <c r="B128" s="19"/>
      <c r="C128" s="19"/>
      <c r="D128" s="19"/>
      <c r="E128" s="19"/>
      <c r="F128" s="19"/>
    </row>
    <row r="129" spans="2:6" ht="10.5">
      <c r="B129" s="19"/>
      <c r="C129" s="19"/>
      <c r="D129" s="19"/>
      <c r="E129" s="19"/>
      <c r="F129" s="19"/>
    </row>
    <row r="130" spans="2:6" ht="10.5">
      <c r="B130" s="19"/>
      <c r="C130" s="19"/>
      <c r="D130" s="19"/>
      <c r="E130" s="19"/>
      <c r="F130" s="19"/>
    </row>
    <row r="131" spans="2:6" ht="10.5">
      <c r="B131" s="19"/>
      <c r="C131" s="19"/>
      <c r="D131" s="19"/>
      <c r="E131" s="19"/>
      <c r="F131" s="19"/>
    </row>
    <row r="132" spans="2:6" ht="10.5">
      <c r="B132" s="19"/>
      <c r="C132" s="19"/>
      <c r="D132" s="19"/>
      <c r="E132" s="19"/>
      <c r="F132" s="19"/>
    </row>
    <row r="133" spans="2:6" ht="10.5">
      <c r="B133" s="19"/>
      <c r="C133" s="19"/>
      <c r="D133" s="19"/>
      <c r="E133" s="19"/>
      <c r="F133" s="19"/>
    </row>
    <row r="134" spans="2:6" ht="10.5">
      <c r="B134" s="19"/>
      <c r="C134" s="19"/>
      <c r="D134" s="19"/>
      <c r="E134" s="19"/>
      <c r="F134" s="19"/>
    </row>
    <row r="135" spans="2:6" ht="10.5">
      <c r="B135" s="19"/>
      <c r="C135" s="19"/>
      <c r="D135" s="19"/>
      <c r="E135" s="19"/>
      <c r="F135" s="19"/>
    </row>
    <row r="136" spans="2:6" ht="10.5">
      <c r="B136" s="19"/>
      <c r="C136" s="19"/>
      <c r="D136" s="19"/>
      <c r="E136" s="19"/>
      <c r="F136" s="19"/>
    </row>
    <row r="137" spans="2:6" ht="10.5">
      <c r="B137" s="19"/>
      <c r="C137" s="19"/>
      <c r="D137" s="19"/>
      <c r="E137" s="19"/>
      <c r="F137" s="19"/>
    </row>
    <row r="138" spans="2:6" ht="10.5">
      <c r="B138" s="19"/>
      <c r="C138" s="19"/>
      <c r="D138" s="19"/>
      <c r="E138" s="19"/>
      <c r="F138" s="19"/>
    </row>
    <row r="139" spans="2:6" ht="10.5">
      <c r="B139" s="19"/>
      <c r="C139" s="19"/>
      <c r="D139" s="19"/>
      <c r="E139" s="19"/>
      <c r="F139" s="19"/>
    </row>
    <row r="140" spans="2:6" ht="10.5">
      <c r="B140" s="19"/>
      <c r="C140" s="19"/>
      <c r="D140" s="19"/>
      <c r="E140" s="19"/>
      <c r="F140" s="19"/>
    </row>
    <row r="141" spans="2:6" ht="10.5">
      <c r="B141" s="19"/>
      <c r="C141" s="19"/>
      <c r="D141" s="19"/>
      <c r="E141" s="19"/>
      <c r="F141" s="19"/>
    </row>
    <row r="142" spans="2:6" ht="10.5">
      <c r="B142" s="19"/>
      <c r="C142" s="19"/>
      <c r="D142" s="19"/>
      <c r="E142" s="19"/>
      <c r="F142" s="19"/>
    </row>
    <row r="143" spans="2:6" ht="10.5">
      <c r="B143" s="19"/>
      <c r="C143" s="19"/>
      <c r="D143" s="19"/>
      <c r="E143" s="19"/>
      <c r="F143" s="19"/>
    </row>
    <row r="144" spans="2:6" ht="10.5">
      <c r="B144" s="19"/>
      <c r="C144" s="19"/>
      <c r="D144" s="19"/>
      <c r="E144" s="19"/>
      <c r="F144" s="19"/>
    </row>
    <row r="145" spans="2:6" ht="10.5">
      <c r="B145" s="19"/>
      <c r="C145" s="19"/>
      <c r="D145" s="19"/>
      <c r="E145" s="19"/>
      <c r="F145" s="19"/>
    </row>
    <row r="146" spans="2:6" ht="10.5">
      <c r="B146" s="19"/>
      <c r="C146" s="19"/>
      <c r="D146" s="19"/>
      <c r="E146" s="19"/>
      <c r="F146" s="19"/>
    </row>
    <row r="147" spans="2:6" ht="10.5">
      <c r="B147" s="19"/>
      <c r="C147" s="19"/>
      <c r="D147" s="19"/>
      <c r="E147" s="19"/>
      <c r="F147" s="19"/>
    </row>
    <row r="148" spans="2:6" ht="10.5">
      <c r="B148" s="19"/>
      <c r="C148" s="19"/>
      <c r="D148" s="19"/>
      <c r="E148" s="19"/>
      <c r="F148" s="19"/>
    </row>
    <row r="149" spans="2:6" ht="10.5">
      <c r="B149" s="19"/>
      <c r="C149" s="19"/>
      <c r="D149" s="19"/>
      <c r="E149" s="19"/>
      <c r="F149" s="19"/>
    </row>
  </sheetData>
  <sheetProtection/>
  <mergeCells count="2">
    <mergeCell ref="A2:B2"/>
    <mergeCell ref="A26:B2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N39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" width="5.28125" style="22" customWidth="1"/>
    <col min="2" max="2" width="47.7109375" style="22" customWidth="1"/>
    <col min="3" max="4" width="16.00390625" style="22" customWidth="1"/>
    <col min="5" max="5" width="16.7109375" style="22" customWidth="1"/>
    <col min="6" max="9" width="15.7109375" style="22" customWidth="1"/>
    <col min="10" max="11" width="9.140625" style="22" customWidth="1"/>
    <col min="12" max="14" width="11.57421875" style="22" bestFit="1" customWidth="1"/>
    <col min="15" max="16384" width="9.140625" style="22" customWidth="1"/>
  </cols>
  <sheetData>
    <row r="2" ht="11.25">
      <c r="B2" s="829" t="s">
        <v>526</v>
      </c>
    </row>
    <row r="3" spans="2:9" ht="15.75" customHeight="1">
      <c r="B3" s="987" t="s">
        <v>462</v>
      </c>
      <c r="C3" s="995" t="s">
        <v>150</v>
      </c>
      <c r="D3" s="996">
        <v>0</v>
      </c>
      <c r="E3" s="997">
        <v>0</v>
      </c>
      <c r="F3" s="990" t="s">
        <v>479</v>
      </c>
      <c r="G3" s="991"/>
      <c r="H3" s="992"/>
      <c r="I3" s="987" t="s">
        <v>475</v>
      </c>
    </row>
    <row r="4" spans="2:9" ht="30" customHeight="1">
      <c r="B4" s="987">
        <v>0</v>
      </c>
      <c r="C4" s="986" t="s">
        <v>463</v>
      </c>
      <c r="D4" s="986" t="s">
        <v>464</v>
      </c>
      <c r="E4" s="988" t="s">
        <v>474</v>
      </c>
      <c r="F4" s="993"/>
      <c r="G4" s="993"/>
      <c r="H4" s="994"/>
      <c r="I4" s="987">
        <v>0</v>
      </c>
    </row>
    <row r="5" spans="2:9" ht="30" customHeight="1">
      <c r="B5" s="987">
        <v>0</v>
      </c>
      <c r="C5" s="987">
        <v>0</v>
      </c>
      <c r="D5" s="987">
        <v>0</v>
      </c>
      <c r="E5" s="989">
        <v>0</v>
      </c>
      <c r="F5" s="202" t="s">
        <v>465</v>
      </c>
      <c r="G5" s="203" t="s">
        <v>468</v>
      </c>
      <c r="H5" s="204" t="s">
        <v>476</v>
      </c>
      <c r="I5" s="987">
        <v>0</v>
      </c>
    </row>
    <row r="6" spans="2:9" ht="12" thickBot="1">
      <c r="B6" s="205"/>
      <c r="C6" s="206">
        <v>1</v>
      </c>
      <c r="D6" s="206">
        <v>2</v>
      </c>
      <c r="E6" s="206">
        <v>3</v>
      </c>
      <c r="F6" s="206">
        <v>4</v>
      </c>
      <c r="G6" s="206">
        <v>5</v>
      </c>
      <c r="H6" s="206">
        <v>6</v>
      </c>
      <c r="I6" s="207">
        <v>7</v>
      </c>
    </row>
    <row r="7" spans="2:9" ht="15.75" customHeight="1" thickBot="1">
      <c r="B7" s="208" t="s">
        <v>477</v>
      </c>
      <c r="C7" s="209">
        <v>35123709</v>
      </c>
      <c r="D7" s="210">
        <v>7428749</v>
      </c>
      <c r="E7" s="210">
        <v>26141678</v>
      </c>
      <c r="F7" s="210">
        <v>0</v>
      </c>
      <c r="G7" s="210">
        <v>0</v>
      </c>
      <c r="H7" s="210">
        <v>0</v>
      </c>
      <c r="I7" s="211">
        <v>26141678</v>
      </c>
    </row>
    <row r="8" spans="2:9" ht="15.75" customHeight="1">
      <c r="B8" s="212" t="s">
        <v>461</v>
      </c>
      <c r="C8" s="213">
        <v>1816077</v>
      </c>
      <c r="D8" s="214">
        <v>0</v>
      </c>
      <c r="E8" s="214">
        <v>1816077</v>
      </c>
      <c r="F8" s="214">
        <v>0</v>
      </c>
      <c r="G8" s="214">
        <v>0</v>
      </c>
      <c r="H8" s="214">
        <v>0</v>
      </c>
      <c r="I8" s="215">
        <v>1816077</v>
      </c>
    </row>
    <row r="9" spans="2:9" ht="15.75" customHeight="1">
      <c r="B9" s="216" t="s">
        <v>459</v>
      </c>
      <c r="C9" s="217">
        <v>31754350</v>
      </c>
      <c r="D9" s="218">
        <v>7428749</v>
      </c>
      <c r="E9" s="219">
        <v>24325601</v>
      </c>
      <c r="F9" s="219">
        <v>0</v>
      </c>
      <c r="G9" s="219">
        <v>0</v>
      </c>
      <c r="H9" s="218">
        <v>0</v>
      </c>
      <c r="I9" s="220">
        <v>24325601</v>
      </c>
    </row>
    <row r="10" spans="2:9" ht="15.75" customHeight="1" thickBot="1">
      <c r="B10" s="221" t="s">
        <v>460</v>
      </c>
      <c r="C10" s="222">
        <v>0</v>
      </c>
      <c r="D10" s="223">
        <v>0</v>
      </c>
      <c r="E10" s="224">
        <v>0</v>
      </c>
      <c r="F10" s="223">
        <v>0</v>
      </c>
      <c r="G10" s="223">
        <v>0</v>
      </c>
      <c r="H10" s="223">
        <v>0</v>
      </c>
      <c r="I10" s="225">
        <v>0</v>
      </c>
    </row>
    <row r="11" spans="2:9" ht="15.75" customHeight="1" thickBot="1">
      <c r="B11" s="226" t="s">
        <v>466</v>
      </c>
      <c r="C11" s="227">
        <v>1553282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9">
        <v>0</v>
      </c>
    </row>
    <row r="12" spans="2:9" ht="30" customHeight="1">
      <c r="B12" s="230" t="s">
        <v>480</v>
      </c>
      <c r="C12" s="231">
        <v>457816</v>
      </c>
      <c r="D12" s="232">
        <v>457816</v>
      </c>
      <c r="E12" s="232">
        <v>0</v>
      </c>
      <c r="F12" s="232">
        <v>0</v>
      </c>
      <c r="G12" s="232">
        <v>0</v>
      </c>
      <c r="H12" s="232">
        <v>0</v>
      </c>
      <c r="I12" s="233">
        <v>0</v>
      </c>
    </row>
    <row r="13" spans="2:14" ht="15.75" customHeight="1">
      <c r="B13" s="234" t="s">
        <v>4</v>
      </c>
      <c r="C13" s="217">
        <v>81763277</v>
      </c>
      <c r="D13" s="217">
        <v>7652914</v>
      </c>
      <c r="E13" s="219">
        <v>0</v>
      </c>
      <c r="F13" s="219">
        <v>0</v>
      </c>
      <c r="G13" s="219">
        <v>0</v>
      </c>
      <c r="H13" s="219">
        <v>0</v>
      </c>
      <c r="I13" s="220">
        <v>0</v>
      </c>
      <c r="L13" s="235"/>
      <c r="M13" s="235"/>
      <c r="N13" s="235"/>
    </row>
    <row r="14" spans="2:9" ht="15.75" customHeight="1">
      <c r="B14" s="236" t="s">
        <v>467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37">
        <v>0</v>
      </c>
    </row>
    <row r="15" spans="2:9" ht="15.75" customHeight="1" thickBot="1">
      <c r="B15" s="238" t="s">
        <v>371</v>
      </c>
      <c r="C15" s="222">
        <v>16398700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40">
        <v>0</v>
      </c>
    </row>
    <row r="16" spans="2:9" ht="15.75" customHeight="1" thickBot="1">
      <c r="B16" s="208" t="s">
        <v>388</v>
      </c>
      <c r="C16" s="241">
        <v>133743502</v>
      </c>
      <c r="D16" s="241">
        <v>15539479</v>
      </c>
      <c r="E16" s="241">
        <v>26141678</v>
      </c>
      <c r="F16" s="241">
        <v>0</v>
      </c>
      <c r="G16" s="241">
        <v>0</v>
      </c>
      <c r="H16" s="241">
        <v>0</v>
      </c>
      <c r="I16" s="242">
        <v>26141678</v>
      </c>
    </row>
    <row r="18" spans="3:4" ht="11.25">
      <c r="C18" s="243"/>
      <c r="D18" s="244"/>
    </row>
    <row r="20" ht="11.25">
      <c r="B20" s="829" t="s">
        <v>481</v>
      </c>
    </row>
    <row r="21" spans="2:9" ht="15.75" customHeight="1">
      <c r="B21" s="987" t="s">
        <v>462</v>
      </c>
      <c r="C21" s="995" t="s">
        <v>150</v>
      </c>
      <c r="D21" s="996">
        <v>0</v>
      </c>
      <c r="E21" s="997">
        <v>0</v>
      </c>
      <c r="F21" s="990" t="s">
        <v>479</v>
      </c>
      <c r="G21" s="991"/>
      <c r="H21" s="992"/>
      <c r="I21" s="987" t="s">
        <v>475</v>
      </c>
    </row>
    <row r="22" spans="2:9" ht="30" customHeight="1">
      <c r="B22" s="987">
        <v>0</v>
      </c>
      <c r="C22" s="986" t="s">
        <v>463</v>
      </c>
      <c r="D22" s="986" t="s">
        <v>464</v>
      </c>
      <c r="E22" s="988" t="s">
        <v>474</v>
      </c>
      <c r="F22" s="993"/>
      <c r="G22" s="993"/>
      <c r="H22" s="994"/>
      <c r="I22" s="987">
        <v>0</v>
      </c>
    </row>
    <row r="23" spans="2:9" ht="30" customHeight="1">
      <c r="B23" s="987">
        <v>0</v>
      </c>
      <c r="C23" s="987">
        <v>0</v>
      </c>
      <c r="D23" s="987">
        <v>0</v>
      </c>
      <c r="E23" s="989">
        <v>0</v>
      </c>
      <c r="F23" s="202" t="s">
        <v>465</v>
      </c>
      <c r="G23" s="203" t="s">
        <v>468</v>
      </c>
      <c r="H23" s="204" t="s">
        <v>476</v>
      </c>
      <c r="I23" s="987">
        <v>0</v>
      </c>
    </row>
    <row r="24" spans="2:9" ht="12" thickBot="1">
      <c r="B24" s="205"/>
      <c r="C24" s="206">
        <v>1</v>
      </c>
      <c r="D24" s="206">
        <v>2</v>
      </c>
      <c r="E24" s="206">
        <v>3</v>
      </c>
      <c r="F24" s="206">
        <v>4</v>
      </c>
      <c r="G24" s="206">
        <v>5</v>
      </c>
      <c r="H24" s="206">
        <v>6</v>
      </c>
      <c r="I24" s="207">
        <v>7</v>
      </c>
    </row>
    <row r="25" spans="2:9" ht="15.75" customHeight="1" thickBot="1">
      <c r="B25" s="208" t="s">
        <v>477</v>
      </c>
      <c r="C25" s="209">
        <v>31088265</v>
      </c>
      <c r="D25" s="210">
        <v>5413178</v>
      </c>
      <c r="E25" s="210">
        <v>24486270</v>
      </c>
      <c r="F25" s="210">
        <v>1571852</v>
      </c>
      <c r="G25" s="210">
        <v>668863</v>
      </c>
      <c r="H25" s="210">
        <v>902989</v>
      </c>
      <c r="I25" s="211">
        <v>25389259</v>
      </c>
    </row>
    <row r="26" spans="2:9" ht="15.75" customHeight="1">
      <c r="B26" s="212" t="s">
        <v>461</v>
      </c>
      <c r="C26" s="213">
        <v>7442384</v>
      </c>
      <c r="D26" s="214">
        <v>0</v>
      </c>
      <c r="E26" s="214">
        <v>7442384</v>
      </c>
      <c r="F26" s="214">
        <v>0</v>
      </c>
      <c r="G26" s="214">
        <v>0</v>
      </c>
      <c r="H26" s="214">
        <v>0</v>
      </c>
      <c r="I26" s="215">
        <v>7442384</v>
      </c>
    </row>
    <row r="27" spans="2:9" ht="15.75" customHeight="1">
      <c r="B27" s="216" t="s">
        <v>459</v>
      </c>
      <c r="C27" s="217">
        <v>22417117</v>
      </c>
      <c r="D27" s="218">
        <v>5413178</v>
      </c>
      <c r="E27" s="219">
        <v>17003939</v>
      </c>
      <c r="F27" s="219">
        <v>1571852</v>
      </c>
      <c r="G27" s="219">
        <v>668863</v>
      </c>
      <c r="H27" s="218">
        <v>902989</v>
      </c>
      <c r="I27" s="220">
        <v>17906928</v>
      </c>
    </row>
    <row r="28" spans="2:9" ht="15.75" customHeight="1" thickBot="1">
      <c r="B28" s="221" t="s">
        <v>460</v>
      </c>
      <c r="C28" s="222">
        <v>0</v>
      </c>
      <c r="D28" s="223">
        <v>0</v>
      </c>
      <c r="E28" s="224">
        <v>0</v>
      </c>
      <c r="F28" s="223">
        <v>0</v>
      </c>
      <c r="G28" s="223">
        <v>0</v>
      </c>
      <c r="H28" s="223">
        <v>0</v>
      </c>
      <c r="I28" s="225">
        <v>0</v>
      </c>
    </row>
    <row r="29" spans="2:9" ht="15.75" customHeight="1" thickBot="1">
      <c r="B29" s="226" t="s">
        <v>466</v>
      </c>
      <c r="C29" s="227">
        <v>1228764</v>
      </c>
      <c r="D29" s="228">
        <v>0</v>
      </c>
      <c r="E29" s="228">
        <v>39947</v>
      </c>
      <c r="F29" s="228">
        <v>0</v>
      </c>
      <c r="G29" s="228">
        <v>0</v>
      </c>
      <c r="H29" s="228">
        <v>0</v>
      </c>
      <c r="I29" s="229">
        <v>39947</v>
      </c>
    </row>
    <row r="30" spans="2:9" ht="30" customHeight="1">
      <c r="B30" s="230" t="s">
        <v>480</v>
      </c>
      <c r="C30" s="231">
        <v>400273</v>
      </c>
      <c r="D30" s="232">
        <v>400273</v>
      </c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2:9" ht="15.75" customHeight="1">
      <c r="B31" s="234" t="s">
        <v>4</v>
      </c>
      <c r="C31" s="217">
        <v>78433546</v>
      </c>
      <c r="D31" s="217">
        <v>5768960</v>
      </c>
      <c r="E31" s="219">
        <v>0</v>
      </c>
      <c r="F31" s="219">
        <v>0</v>
      </c>
      <c r="G31" s="219">
        <v>0</v>
      </c>
      <c r="H31" s="219">
        <v>0</v>
      </c>
      <c r="I31" s="220">
        <v>0</v>
      </c>
    </row>
    <row r="32" spans="2:9" ht="15.75" customHeight="1">
      <c r="B32" s="236" t="s">
        <v>467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37">
        <v>0</v>
      </c>
    </row>
    <row r="33" spans="2:9" ht="15.75" customHeight="1" thickBot="1">
      <c r="B33" s="238" t="s">
        <v>371</v>
      </c>
      <c r="C33" s="222">
        <v>13600937</v>
      </c>
      <c r="D33" s="239">
        <v>0</v>
      </c>
      <c r="E33" s="239">
        <v>0</v>
      </c>
      <c r="F33" s="239">
        <v>0</v>
      </c>
      <c r="G33" s="239">
        <v>0</v>
      </c>
      <c r="H33" s="239">
        <v>0</v>
      </c>
      <c r="I33" s="240">
        <v>0</v>
      </c>
    </row>
    <row r="34" spans="2:9" ht="15.75" customHeight="1" thickBot="1">
      <c r="B34" s="208" t="s">
        <v>388</v>
      </c>
      <c r="C34" s="241">
        <v>123523021</v>
      </c>
      <c r="D34" s="241">
        <v>11582411</v>
      </c>
      <c r="E34" s="241">
        <v>24486270</v>
      </c>
      <c r="F34" s="241">
        <v>1571852</v>
      </c>
      <c r="G34" s="241">
        <v>668863</v>
      </c>
      <c r="H34" s="241">
        <v>902989</v>
      </c>
      <c r="I34" s="242">
        <v>25389259</v>
      </c>
    </row>
    <row r="39" spans="3:4" ht="11.25">
      <c r="C39" s="244"/>
      <c r="D39" s="244"/>
    </row>
  </sheetData>
  <sheetProtection/>
  <mergeCells count="14">
    <mergeCell ref="D22:D23"/>
    <mergeCell ref="E22:E23"/>
    <mergeCell ref="C3:E3"/>
    <mergeCell ref="C4:C5"/>
    <mergeCell ref="D4:D5"/>
    <mergeCell ref="E4:E5"/>
    <mergeCell ref="F3:H4"/>
    <mergeCell ref="I3:I5"/>
    <mergeCell ref="B3:B5"/>
    <mergeCell ref="F21:H22"/>
    <mergeCell ref="I21:I23"/>
    <mergeCell ref="B21:B23"/>
    <mergeCell ref="C21:E21"/>
    <mergeCell ref="C22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M2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7109375" style="17" customWidth="1"/>
    <col min="2" max="2" width="18.8515625" style="40" customWidth="1"/>
    <col min="3" max="3" width="17.57421875" style="40" customWidth="1"/>
    <col min="4" max="4" width="13.7109375" style="40" bestFit="1" customWidth="1"/>
    <col min="5" max="5" width="13.140625" style="40" bestFit="1" customWidth="1"/>
    <col min="6" max="6" width="15.421875" style="40" bestFit="1" customWidth="1"/>
    <col min="7" max="7" width="24.8515625" style="40" customWidth="1"/>
    <col min="8" max="8" width="11.00390625" style="40" customWidth="1"/>
    <col min="9" max="9" width="26.7109375" style="40" bestFit="1" customWidth="1"/>
    <col min="10" max="10" width="16.140625" style="40" bestFit="1" customWidth="1"/>
    <col min="11" max="11" width="12.7109375" style="40" bestFit="1" customWidth="1"/>
    <col min="12" max="12" width="9.140625" style="40" customWidth="1"/>
    <col min="13" max="13" width="12.28125" style="40" customWidth="1"/>
    <col min="14" max="16384" width="9.140625" style="40" customWidth="1"/>
  </cols>
  <sheetData>
    <row r="1" ht="10.5">
      <c r="A1" s="245"/>
    </row>
    <row r="2" spans="1:8" ht="15" customHeight="1" thickBot="1">
      <c r="A2" s="246"/>
      <c r="B2" s="908" t="s">
        <v>552</v>
      </c>
      <c r="C2" s="909"/>
      <c r="D2" s="909"/>
      <c r="E2" s="909"/>
      <c r="F2" s="909"/>
      <c r="G2" s="909"/>
      <c r="H2" s="909"/>
    </row>
    <row r="3" spans="1:8" ht="45" customHeight="1">
      <c r="A3" s="247"/>
      <c r="B3" s="248" t="s">
        <v>352</v>
      </c>
      <c r="C3" s="248" t="s">
        <v>92</v>
      </c>
      <c r="D3" s="248" t="s">
        <v>93</v>
      </c>
      <c r="E3" s="248" t="s">
        <v>378</v>
      </c>
      <c r="F3" s="248" t="s">
        <v>355</v>
      </c>
      <c r="G3" s="248" t="s">
        <v>356</v>
      </c>
      <c r="H3" s="907" t="s">
        <v>94</v>
      </c>
    </row>
    <row r="4" spans="1:65" s="254" customFormat="1" ht="15.75" customHeight="1" thickBot="1">
      <c r="A4" s="249"/>
      <c r="B4" s="250" t="s">
        <v>63</v>
      </c>
      <c r="C4" s="251" t="s">
        <v>300</v>
      </c>
      <c r="D4" s="251" t="s">
        <v>300</v>
      </c>
      <c r="E4" s="275">
        <v>9988000</v>
      </c>
      <c r="F4" s="275">
        <v>39952000</v>
      </c>
      <c r="G4" s="252" t="s">
        <v>95</v>
      </c>
      <c r="H4" s="253">
        <v>1986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8" s="17" customFormat="1" ht="15.75" customHeight="1" thickBot="1">
      <c r="A5" s="249"/>
      <c r="B5" s="255" t="s">
        <v>64</v>
      </c>
      <c r="C5" s="256" t="s">
        <v>300</v>
      </c>
      <c r="D5" s="256" t="s">
        <v>300</v>
      </c>
      <c r="E5" s="259">
        <v>12000</v>
      </c>
      <c r="F5" s="259">
        <v>48000</v>
      </c>
      <c r="G5" s="257" t="s">
        <v>95</v>
      </c>
      <c r="H5" s="258">
        <v>1986</v>
      </c>
    </row>
    <row r="6" spans="1:8" s="17" customFormat="1" ht="15.75" customHeight="1" thickBot="1">
      <c r="A6" s="249"/>
      <c r="B6" s="255" t="s">
        <v>357</v>
      </c>
      <c r="C6" s="256" t="s">
        <v>300</v>
      </c>
      <c r="D6" s="256" t="s">
        <v>300</v>
      </c>
      <c r="E6" s="259">
        <v>2500000</v>
      </c>
      <c r="F6" s="259">
        <v>10000000</v>
      </c>
      <c r="G6" s="257" t="s">
        <v>95</v>
      </c>
      <c r="H6" s="258" t="s">
        <v>317</v>
      </c>
    </row>
    <row r="7" spans="1:8" s="17" customFormat="1" ht="15.75" customHeight="1" thickBot="1">
      <c r="A7" s="249"/>
      <c r="B7" s="255" t="s">
        <v>357</v>
      </c>
      <c r="C7" s="256" t="s">
        <v>300</v>
      </c>
      <c r="D7" s="256" t="s">
        <v>300</v>
      </c>
      <c r="E7" s="259">
        <v>2000000</v>
      </c>
      <c r="F7" s="259">
        <v>8000000</v>
      </c>
      <c r="G7" s="257" t="s">
        <v>95</v>
      </c>
      <c r="H7" s="258" t="s">
        <v>318</v>
      </c>
    </row>
    <row r="8" spans="1:8" s="17" customFormat="1" ht="15.75" customHeight="1" thickBot="1">
      <c r="A8" s="249"/>
      <c r="B8" s="255" t="s">
        <v>357</v>
      </c>
      <c r="C8" s="256" t="s">
        <v>300</v>
      </c>
      <c r="D8" s="256" t="s">
        <v>300</v>
      </c>
      <c r="E8" s="259">
        <v>4500000</v>
      </c>
      <c r="F8" s="259">
        <v>18000000</v>
      </c>
      <c r="G8" s="257" t="s">
        <v>95</v>
      </c>
      <c r="H8" s="258" t="s">
        <v>319</v>
      </c>
    </row>
    <row r="9" spans="1:8" s="17" customFormat="1" ht="15.75" customHeight="1" thickBot="1">
      <c r="A9" s="249"/>
      <c r="B9" s="255" t="s">
        <v>357</v>
      </c>
      <c r="C9" s="256" t="s">
        <v>300</v>
      </c>
      <c r="D9" s="256" t="s">
        <v>300</v>
      </c>
      <c r="E9" s="259">
        <v>3800000</v>
      </c>
      <c r="F9" s="259">
        <v>15200000</v>
      </c>
      <c r="G9" s="257" t="s">
        <v>95</v>
      </c>
      <c r="H9" s="258" t="s">
        <v>320</v>
      </c>
    </row>
    <row r="10" spans="1:8" s="17" customFormat="1" ht="15.75" customHeight="1" thickBot="1">
      <c r="A10" s="249"/>
      <c r="B10" s="255" t="s">
        <v>357</v>
      </c>
      <c r="C10" s="256" t="s">
        <v>300</v>
      </c>
      <c r="D10" s="256" t="s">
        <v>300</v>
      </c>
      <c r="E10" s="259">
        <v>170500</v>
      </c>
      <c r="F10" s="259">
        <v>682000</v>
      </c>
      <c r="G10" s="257" t="s">
        <v>95</v>
      </c>
      <c r="H10" s="258" t="s">
        <v>321</v>
      </c>
    </row>
    <row r="11" spans="1:10" s="17" customFormat="1" ht="15.75" customHeight="1" thickBot="1">
      <c r="A11" s="249"/>
      <c r="B11" s="255" t="s">
        <v>357</v>
      </c>
      <c r="C11" s="256" t="s">
        <v>300</v>
      </c>
      <c r="D11" s="256" t="s">
        <v>300</v>
      </c>
      <c r="E11" s="259">
        <v>5742625</v>
      </c>
      <c r="F11" s="259">
        <v>22970500</v>
      </c>
      <c r="G11" s="257" t="s">
        <v>95</v>
      </c>
      <c r="H11" s="258" t="s">
        <v>322</v>
      </c>
      <c r="J11" s="38"/>
    </row>
    <row r="12" spans="1:8" s="17" customFormat="1" ht="15.75" customHeight="1" thickBot="1">
      <c r="A12" s="249"/>
      <c r="B12" s="255" t="s">
        <v>357</v>
      </c>
      <c r="C12" s="256" t="s">
        <v>300</v>
      </c>
      <c r="D12" s="256" t="s">
        <v>300</v>
      </c>
      <c r="E12" s="259">
        <v>270847</v>
      </c>
      <c r="F12" s="259">
        <v>1083388</v>
      </c>
      <c r="G12" s="257" t="s">
        <v>95</v>
      </c>
      <c r="H12" s="258" t="s">
        <v>323</v>
      </c>
    </row>
    <row r="13" spans="1:8" s="17" customFormat="1" ht="15.75" customHeight="1" thickBot="1">
      <c r="A13" s="249"/>
      <c r="B13" s="260" t="s">
        <v>357</v>
      </c>
      <c r="C13" s="256" t="s">
        <v>300</v>
      </c>
      <c r="D13" s="256" t="s">
        <v>300</v>
      </c>
      <c r="E13" s="261">
        <v>532063</v>
      </c>
      <c r="F13" s="259">
        <v>2128252</v>
      </c>
      <c r="G13" s="257" t="s">
        <v>95</v>
      </c>
      <c r="H13" s="258" t="s">
        <v>324</v>
      </c>
    </row>
    <row r="14" spans="1:8" ht="15.75" customHeight="1" thickBot="1">
      <c r="A14" s="249"/>
      <c r="B14" s="260" t="s">
        <v>357</v>
      </c>
      <c r="C14" s="256" t="s">
        <v>300</v>
      </c>
      <c r="D14" s="256" t="s">
        <v>300</v>
      </c>
      <c r="E14" s="261">
        <v>144633</v>
      </c>
      <c r="F14" s="259">
        <v>578532</v>
      </c>
      <c r="G14" s="257" t="s">
        <v>95</v>
      </c>
      <c r="H14" s="258" t="s">
        <v>325</v>
      </c>
    </row>
    <row r="15" spans="1:8" ht="15.75" customHeight="1" thickBot="1">
      <c r="A15" s="249"/>
      <c r="B15" s="260" t="s">
        <v>357</v>
      </c>
      <c r="C15" s="256" t="s">
        <v>300</v>
      </c>
      <c r="D15" s="256" t="s">
        <v>300</v>
      </c>
      <c r="E15" s="261">
        <v>30214</v>
      </c>
      <c r="F15" s="259">
        <v>120856</v>
      </c>
      <c r="G15" s="257" t="s">
        <v>95</v>
      </c>
      <c r="H15" s="258" t="s">
        <v>326</v>
      </c>
    </row>
    <row r="16" spans="1:8" ht="15.75" customHeight="1" thickBot="1">
      <c r="A16" s="249"/>
      <c r="B16" s="260" t="s">
        <v>357</v>
      </c>
      <c r="C16" s="256" t="s">
        <v>300</v>
      </c>
      <c r="D16" s="256" t="s">
        <v>300</v>
      </c>
      <c r="E16" s="261">
        <v>12395792</v>
      </c>
      <c r="F16" s="259">
        <v>49583168</v>
      </c>
      <c r="G16" s="257" t="s">
        <v>95</v>
      </c>
      <c r="H16" s="258" t="s">
        <v>314</v>
      </c>
    </row>
    <row r="17" spans="1:8" ht="15.75" customHeight="1" thickBot="1">
      <c r="A17" s="249"/>
      <c r="B17" s="260" t="s">
        <v>357</v>
      </c>
      <c r="C17" s="256" t="s">
        <v>300</v>
      </c>
      <c r="D17" s="256" t="s">
        <v>300</v>
      </c>
      <c r="E17" s="261">
        <v>16072</v>
      </c>
      <c r="F17" s="259">
        <v>64288</v>
      </c>
      <c r="G17" s="257" t="s">
        <v>95</v>
      </c>
      <c r="H17" s="262" t="s">
        <v>224</v>
      </c>
    </row>
    <row r="18" spans="1:8" ht="15.75" customHeight="1" thickBot="1">
      <c r="A18" s="249"/>
      <c r="B18" s="260" t="s">
        <v>357</v>
      </c>
      <c r="C18" s="256" t="s">
        <v>300</v>
      </c>
      <c r="D18" s="256" t="s">
        <v>300</v>
      </c>
      <c r="E18" s="261">
        <v>36230</v>
      </c>
      <c r="F18" s="259">
        <v>144920</v>
      </c>
      <c r="G18" s="257" t="s">
        <v>95</v>
      </c>
      <c r="H18" s="262">
        <v>2012</v>
      </c>
    </row>
    <row r="19" spans="1:8" ht="15.75" customHeight="1" thickBot="1">
      <c r="A19" s="249"/>
      <c r="B19" s="260" t="s">
        <v>357</v>
      </c>
      <c r="C19" s="256" t="s">
        <v>300</v>
      </c>
      <c r="D19" s="256" t="s">
        <v>300</v>
      </c>
      <c r="E19" s="261">
        <v>35037</v>
      </c>
      <c r="F19" s="259">
        <v>140148</v>
      </c>
      <c r="G19" s="257" t="s">
        <v>95</v>
      </c>
      <c r="H19" s="262" t="s">
        <v>414</v>
      </c>
    </row>
    <row r="20" spans="1:8" ht="15.75" customHeight="1" thickBot="1">
      <c r="A20" s="249"/>
      <c r="B20" s="260" t="s">
        <v>357</v>
      </c>
      <c r="C20" s="256" t="s">
        <v>300</v>
      </c>
      <c r="D20" s="256" t="s">
        <v>300</v>
      </c>
      <c r="E20" s="261">
        <v>36044</v>
      </c>
      <c r="F20" s="259">
        <v>144176</v>
      </c>
      <c r="G20" s="257" t="s">
        <v>95</v>
      </c>
      <c r="H20" s="262" t="s">
        <v>453</v>
      </c>
    </row>
    <row r="21" spans="1:8" ht="15.75" customHeight="1" thickBot="1">
      <c r="A21" s="249"/>
      <c r="B21" s="260" t="s">
        <v>357</v>
      </c>
      <c r="C21" s="256" t="s">
        <v>300</v>
      </c>
      <c r="D21" s="256" t="s">
        <v>300</v>
      </c>
      <c r="E21" s="261">
        <v>28867</v>
      </c>
      <c r="F21" s="259">
        <v>115468</v>
      </c>
      <c r="G21" s="257" t="s">
        <v>95</v>
      </c>
      <c r="H21" s="262" t="s">
        <v>515</v>
      </c>
    </row>
    <row r="22" spans="1:8" ht="15.75" customHeight="1" thickBot="1">
      <c r="A22" s="249"/>
      <c r="B22" s="260" t="s">
        <v>357</v>
      </c>
      <c r="C22" s="256" t="s">
        <v>300</v>
      </c>
      <c r="D22" s="256" t="s">
        <v>300</v>
      </c>
      <c r="E22" s="263">
        <v>41203</v>
      </c>
      <c r="F22" s="264">
        <v>164812</v>
      </c>
      <c r="G22" s="257" t="s">
        <v>95</v>
      </c>
      <c r="H22" s="262" t="s">
        <v>553</v>
      </c>
    </row>
    <row r="23" spans="1:8" ht="15.75" customHeight="1" hidden="1" thickBot="1">
      <c r="A23" s="249"/>
      <c r="B23" s="260" t="s">
        <v>357</v>
      </c>
      <c r="C23" s="256" t="s">
        <v>300</v>
      </c>
      <c r="D23" s="256" t="s">
        <v>300</v>
      </c>
      <c r="E23" s="261">
        <v>0</v>
      </c>
      <c r="F23" s="259">
        <v>0</v>
      </c>
      <c r="G23" s="257"/>
      <c r="H23" s="262"/>
    </row>
    <row r="24" spans="1:8" ht="15.75" customHeight="1" thickBot="1">
      <c r="A24" s="11"/>
      <c r="B24" s="265" t="s">
        <v>358</v>
      </c>
      <c r="C24" s="266"/>
      <c r="D24" s="266"/>
      <c r="E24" s="267">
        <f>SUM(E4:E23)</f>
        <v>42280127</v>
      </c>
      <c r="F24" s="268"/>
      <c r="G24" s="268"/>
      <c r="H24" s="269"/>
    </row>
    <row r="25" spans="1:8" ht="15.75" customHeight="1" thickBot="1">
      <c r="A25" s="11"/>
      <c r="B25" s="265" t="s">
        <v>359</v>
      </c>
      <c r="C25" s="266"/>
      <c r="D25" s="266"/>
      <c r="E25" s="266"/>
      <c r="F25" s="267">
        <f>SUM(F4:F24)</f>
        <v>169120508</v>
      </c>
      <c r="G25" s="268"/>
      <c r="H25" s="269"/>
    </row>
    <row r="26" spans="1:8" ht="15.75" customHeight="1" thickBot="1">
      <c r="A26" s="270"/>
      <c r="B26" s="271" t="s">
        <v>360</v>
      </c>
      <c r="C26" s="266"/>
      <c r="D26" s="272">
        <v>4</v>
      </c>
      <c r="E26" s="266"/>
      <c r="F26" s="266"/>
      <c r="G26" s="268"/>
      <c r="H26" s="269"/>
    </row>
    <row r="27" spans="1:8" ht="10.5">
      <c r="A27" s="20"/>
      <c r="B27" s="273"/>
      <c r="C27" s="273"/>
      <c r="D27" s="274"/>
      <c r="E27" s="273"/>
      <c r="F27" s="273"/>
      <c r="G27" s="17"/>
      <c r="H27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D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28125" style="70" customWidth="1"/>
    <col min="2" max="2" width="59.7109375" style="291" customWidth="1"/>
    <col min="3" max="4" width="15.7109375" style="291" customWidth="1"/>
    <col min="5" max="16384" width="9.140625" style="66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>
      <c r="B3" s="160" t="s">
        <v>332</v>
      </c>
      <c r="C3" s="279">
        <v>4944689</v>
      </c>
      <c r="D3" s="280">
        <v>4883602</v>
      </c>
    </row>
    <row r="4" spans="2:4" ht="16.5" customHeight="1">
      <c r="B4" s="161" t="s">
        <v>135</v>
      </c>
      <c r="C4" s="281">
        <v>97887</v>
      </c>
      <c r="D4" s="282">
        <v>103972</v>
      </c>
    </row>
    <row r="5" spans="2:4" ht="16.5" customHeight="1">
      <c r="B5" s="161" t="s">
        <v>407</v>
      </c>
      <c r="C5" s="281">
        <v>1131453</v>
      </c>
      <c r="D5" s="282">
        <v>1095453</v>
      </c>
    </row>
    <row r="6" spans="2:4" ht="16.5" customHeight="1">
      <c r="B6" s="161" t="s">
        <v>380</v>
      </c>
      <c r="C6" s="281">
        <v>2093668</v>
      </c>
      <c r="D6" s="282">
        <v>889509</v>
      </c>
    </row>
    <row r="7" spans="2:4" ht="16.5" customHeight="1" thickBot="1">
      <c r="B7" s="283" t="s">
        <v>74</v>
      </c>
      <c r="C7" s="284">
        <v>1219282</v>
      </c>
      <c r="D7" s="285">
        <v>1301246</v>
      </c>
    </row>
    <row r="8" spans="2:4" ht="16.5" customHeight="1" thickBot="1">
      <c r="B8" s="162" t="s">
        <v>333</v>
      </c>
      <c r="C8" s="286">
        <f>SUM(C3:C7)</f>
        <v>9486979</v>
      </c>
      <c r="D8" s="287">
        <f>SUM(D3:D7)</f>
        <v>8273782</v>
      </c>
    </row>
    <row r="9" spans="2:4" ht="13.5">
      <c r="B9" s="288"/>
      <c r="C9" s="288"/>
      <c r="D9" s="288"/>
    </row>
    <row r="10" spans="2:4" ht="13.5">
      <c r="B10" s="289"/>
      <c r="C10" s="289"/>
      <c r="D10" s="289"/>
    </row>
    <row r="11" spans="2:4" ht="13.5">
      <c r="B11" s="290"/>
      <c r="C11" s="39"/>
      <c r="D11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D30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2.28125" style="70" customWidth="1"/>
    <col min="2" max="2" width="59.7109375" style="297" customWidth="1"/>
    <col min="3" max="4" width="15.7109375" style="297" customWidth="1"/>
    <col min="5" max="16384" width="9.140625" style="71" customWidth="1"/>
  </cols>
  <sheetData>
    <row r="2" spans="2:4" ht="16.5" customHeight="1">
      <c r="B2" s="278"/>
      <c r="C2" s="276" t="s">
        <v>526</v>
      </c>
      <c r="D2" s="277" t="s">
        <v>481</v>
      </c>
    </row>
    <row r="3" spans="2:4" ht="16.5" customHeight="1" thickBot="1">
      <c r="B3" s="163" t="s">
        <v>34</v>
      </c>
      <c r="C3" s="292">
        <f>SUM(C4:C6)</f>
        <v>-6004</v>
      </c>
      <c r="D3" s="293">
        <f>SUM(D4:D6)</f>
        <v>-6426</v>
      </c>
    </row>
    <row r="4" spans="2:4" ht="16.5" customHeight="1" thickBot="1">
      <c r="B4" s="260" t="s">
        <v>39</v>
      </c>
      <c r="C4" s="263">
        <v>3706</v>
      </c>
      <c r="D4" s="294">
        <v>6324</v>
      </c>
    </row>
    <row r="5" spans="2:4" ht="16.5" customHeight="1" thickBot="1">
      <c r="B5" s="260" t="s">
        <v>40</v>
      </c>
      <c r="C5" s="263">
        <v>-9710</v>
      </c>
      <c r="D5" s="294">
        <v>-12750</v>
      </c>
    </row>
    <row r="6" spans="2:4" ht="16.5" customHeight="1" hidden="1" thickBot="1">
      <c r="B6" s="260" t="s">
        <v>296</v>
      </c>
      <c r="C6" s="263">
        <v>0</v>
      </c>
      <c r="D6" s="294">
        <v>0</v>
      </c>
    </row>
    <row r="7" spans="2:4" ht="16.5" customHeight="1" thickBot="1">
      <c r="B7" s="162" t="s">
        <v>35</v>
      </c>
      <c r="C7" s="295">
        <f>SUM(C8:C12)</f>
        <v>-3068</v>
      </c>
      <c r="D7" s="296">
        <f>SUM(D8:D12)</f>
        <v>442354</v>
      </c>
    </row>
    <row r="8" spans="2:4" ht="16.5" customHeight="1" thickBot="1">
      <c r="B8" s="260" t="s">
        <v>41</v>
      </c>
      <c r="C8" s="263">
        <v>70216</v>
      </c>
      <c r="D8" s="294">
        <v>361479</v>
      </c>
    </row>
    <row r="9" spans="2:4" ht="16.5" customHeight="1" thickBot="1">
      <c r="B9" s="260" t="s">
        <v>42</v>
      </c>
      <c r="C9" s="263">
        <v>-91302</v>
      </c>
      <c r="D9" s="294">
        <v>-1881</v>
      </c>
    </row>
    <row r="10" spans="2:4" ht="16.5" customHeight="1" thickBot="1">
      <c r="B10" s="260" t="s">
        <v>43</v>
      </c>
      <c r="C10" s="263">
        <v>1307</v>
      </c>
      <c r="D10" s="294">
        <v>168075</v>
      </c>
    </row>
    <row r="11" spans="2:4" ht="16.5" customHeight="1" hidden="1" thickBot="1">
      <c r="B11" s="260" t="s">
        <v>44</v>
      </c>
      <c r="C11" s="263">
        <v>0</v>
      </c>
      <c r="D11" s="294">
        <v>0</v>
      </c>
    </row>
    <row r="12" spans="2:4" ht="16.5" customHeight="1" thickBot="1">
      <c r="B12" s="260" t="s">
        <v>296</v>
      </c>
      <c r="C12" s="263">
        <v>16711</v>
      </c>
      <c r="D12" s="294">
        <v>-85319</v>
      </c>
    </row>
    <row r="13" spans="2:4" ht="16.5" customHeight="1" thickBot="1">
      <c r="B13" s="162" t="s">
        <v>36</v>
      </c>
      <c r="C13" s="295">
        <f>SUM(C14:C16)</f>
        <v>-1545</v>
      </c>
      <c r="D13" s="296">
        <f>SUM(D14:D16)</f>
        <v>859</v>
      </c>
    </row>
    <row r="14" spans="2:4" ht="16.5" customHeight="1" thickBot="1">
      <c r="B14" s="260" t="s">
        <v>45</v>
      </c>
      <c r="C14" s="263">
        <v>1065</v>
      </c>
      <c r="D14" s="294">
        <v>1061</v>
      </c>
    </row>
    <row r="15" spans="2:4" ht="16.5" customHeight="1" thickBot="1">
      <c r="B15" s="260" t="s">
        <v>46</v>
      </c>
      <c r="C15" s="263">
        <v>-2972</v>
      </c>
      <c r="D15" s="294">
        <v>0</v>
      </c>
    </row>
    <row r="16" spans="2:4" ht="16.5" customHeight="1" thickBot="1">
      <c r="B16" s="260" t="s">
        <v>296</v>
      </c>
      <c r="C16" s="263">
        <v>362</v>
      </c>
      <c r="D16" s="294">
        <v>-202</v>
      </c>
    </row>
    <row r="17" spans="2:4" ht="16.5" customHeight="1" hidden="1" thickBot="1">
      <c r="B17" s="162" t="s">
        <v>37</v>
      </c>
      <c r="C17" s="295">
        <f>SUM(C18:C19)</f>
        <v>0</v>
      </c>
      <c r="D17" s="296">
        <f>SUM(D18:D19)</f>
        <v>0</v>
      </c>
    </row>
    <row r="18" spans="2:4" ht="16.5" customHeight="1" hidden="1" thickBot="1">
      <c r="B18" s="260" t="s">
        <v>37</v>
      </c>
      <c r="C18" s="263">
        <v>0</v>
      </c>
      <c r="D18" s="294">
        <v>0</v>
      </c>
    </row>
    <row r="19" spans="2:4" ht="16.5" customHeight="1" hidden="1" thickBot="1">
      <c r="B19" s="260" t="s">
        <v>296</v>
      </c>
      <c r="C19" s="263">
        <v>0</v>
      </c>
      <c r="D19" s="294">
        <v>0</v>
      </c>
    </row>
    <row r="20" spans="2:4" ht="24.75" customHeight="1" thickBot="1">
      <c r="B20" s="162" t="s">
        <v>416</v>
      </c>
      <c r="C20" s="295">
        <f>SUM(C21:C23)</f>
        <v>-3702</v>
      </c>
      <c r="D20" s="296">
        <f>SUM(D21:D23)</f>
        <v>-3981</v>
      </c>
    </row>
    <row r="21" spans="2:4" ht="16.5" customHeight="1" thickBot="1">
      <c r="B21" s="260" t="s">
        <v>417</v>
      </c>
      <c r="C21" s="263">
        <v>27</v>
      </c>
      <c r="D21" s="294">
        <v>30</v>
      </c>
    </row>
    <row r="22" spans="2:4" ht="16.5" customHeight="1" thickBot="1">
      <c r="B22" s="260" t="s">
        <v>430</v>
      </c>
      <c r="C22" s="263">
        <v>-4597</v>
      </c>
      <c r="D22" s="294">
        <v>-4944</v>
      </c>
    </row>
    <row r="23" spans="2:4" ht="16.5" customHeight="1" thickBot="1">
      <c r="B23" s="260" t="s">
        <v>296</v>
      </c>
      <c r="C23" s="263">
        <v>868</v>
      </c>
      <c r="D23" s="294">
        <v>933</v>
      </c>
    </row>
    <row r="24" spans="2:4" ht="16.5" customHeight="1" hidden="1" thickBot="1">
      <c r="B24" s="162" t="s">
        <v>393</v>
      </c>
      <c r="C24" s="295">
        <f>SUM(C25:C26)</f>
        <v>0</v>
      </c>
      <c r="D24" s="296">
        <f>SUM(D25:D26)</f>
        <v>0</v>
      </c>
    </row>
    <row r="25" spans="2:4" ht="16.5" customHeight="1" hidden="1" thickBot="1">
      <c r="B25" s="260" t="s">
        <v>393</v>
      </c>
      <c r="C25" s="263">
        <v>0</v>
      </c>
      <c r="D25" s="294">
        <v>0</v>
      </c>
    </row>
    <row r="26" spans="2:4" ht="16.5" customHeight="1" hidden="1" thickBot="1">
      <c r="B26" s="260" t="s">
        <v>296</v>
      </c>
      <c r="C26" s="263">
        <v>0</v>
      </c>
      <c r="D26" s="294">
        <v>0</v>
      </c>
    </row>
    <row r="27" spans="2:4" ht="16.5" customHeight="1" hidden="1" thickBot="1">
      <c r="B27" s="162" t="s">
        <v>392</v>
      </c>
      <c r="C27" s="295">
        <f>SUM(C28:C29)</f>
        <v>0</v>
      </c>
      <c r="D27" s="296">
        <f>SUM(D28:D29)</f>
        <v>0</v>
      </c>
    </row>
    <row r="28" spans="2:4" ht="16.5" customHeight="1" hidden="1" thickBot="1">
      <c r="B28" s="260" t="s">
        <v>47</v>
      </c>
      <c r="C28" s="263">
        <v>0</v>
      </c>
      <c r="D28" s="294">
        <v>0</v>
      </c>
    </row>
    <row r="29" spans="2:4" ht="16.5" customHeight="1" hidden="1" thickBot="1">
      <c r="B29" s="260" t="s">
        <v>296</v>
      </c>
      <c r="C29" s="263">
        <v>0</v>
      </c>
      <c r="D29" s="294">
        <v>0</v>
      </c>
    </row>
    <row r="30" spans="2:4" ht="16.5" customHeight="1" thickBot="1">
      <c r="B30" s="162" t="s">
        <v>38</v>
      </c>
      <c r="C30" s="286">
        <f>SUM(C3,C7,C20,C13)</f>
        <v>-14319</v>
      </c>
      <c r="D30" s="287">
        <f>D3+D7+D13+D17+D20+D24+D27</f>
        <v>432806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C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7109375" style="23" customWidth="1"/>
    <col min="2" max="3" width="29.57421875" style="23" customWidth="1"/>
    <col min="4" max="16384" width="9.140625" style="24" customWidth="1"/>
  </cols>
  <sheetData>
    <row r="2" ht="12.75">
      <c r="A2" s="998" t="s">
        <v>631</v>
      </c>
    </row>
    <row r="3" ht="12.75">
      <c r="A3" s="25"/>
    </row>
    <row r="4" spans="1:3" ht="16.5" customHeight="1">
      <c r="A4" s="921" t="s">
        <v>361</v>
      </c>
      <c r="B4" s="921"/>
      <c r="C4" s="921"/>
    </row>
    <row r="5" spans="1:3" ht="16.5" customHeight="1">
      <c r="A5" s="433" t="s">
        <v>387</v>
      </c>
      <c r="B5" s="434" t="s">
        <v>526</v>
      </c>
      <c r="C5" s="435" t="s">
        <v>481</v>
      </c>
    </row>
    <row r="6" spans="1:3" ht="16.5" customHeight="1">
      <c r="A6" s="436">
        <v>1</v>
      </c>
      <c r="B6" s="361">
        <v>1230145</v>
      </c>
      <c r="C6" s="437">
        <v>423980</v>
      </c>
    </row>
    <row r="7" spans="1:3" ht="16.5" customHeight="1">
      <c r="A7" s="438">
        <v>2</v>
      </c>
      <c r="B7" s="362">
        <v>1391810</v>
      </c>
      <c r="C7" s="439">
        <v>1096822</v>
      </c>
    </row>
    <row r="8" spans="1:3" ht="16.5" customHeight="1">
      <c r="A8" s="438">
        <v>3</v>
      </c>
      <c r="B8" s="362">
        <v>246902</v>
      </c>
      <c r="C8" s="439">
        <v>173829</v>
      </c>
    </row>
    <row r="9" spans="1:3" ht="16.5" customHeight="1">
      <c r="A9" s="438">
        <v>4</v>
      </c>
      <c r="B9" s="362">
        <v>64314</v>
      </c>
      <c r="C9" s="439">
        <v>29263</v>
      </c>
    </row>
    <row r="10" spans="1:3" ht="16.5" customHeight="1">
      <c r="A10" s="438">
        <v>5</v>
      </c>
      <c r="B10" s="362">
        <v>0</v>
      </c>
      <c r="C10" s="439">
        <v>45451</v>
      </c>
    </row>
    <row r="11" spans="1:3" ht="16.5" customHeight="1">
      <c r="A11" s="438">
        <v>6</v>
      </c>
      <c r="B11" s="362">
        <v>0</v>
      </c>
      <c r="C11" s="439">
        <v>0</v>
      </c>
    </row>
    <row r="12" spans="1:3" ht="16.5" customHeight="1">
      <c r="A12" s="438">
        <v>7</v>
      </c>
      <c r="B12" s="362">
        <v>1945</v>
      </c>
      <c r="C12" s="439">
        <v>14336</v>
      </c>
    </row>
    <row r="13" spans="1:3" ht="16.5" customHeight="1">
      <c r="A13" s="438">
        <v>8</v>
      </c>
      <c r="B13" s="362">
        <v>119112</v>
      </c>
      <c r="C13" s="439">
        <v>64375</v>
      </c>
    </row>
    <row r="14" spans="1:3" ht="16.5" customHeight="1" thickBot="1">
      <c r="A14" s="438" t="s">
        <v>521</v>
      </c>
      <c r="B14" s="362">
        <v>400</v>
      </c>
      <c r="C14" s="439">
        <v>50977</v>
      </c>
    </row>
    <row r="15" spans="1:3" ht="16.5" customHeight="1" hidden="1" thickBot="1">
      <c r="A15" s="440" t="s">
        <v>529</v>
      </c>
      <c r="B15" s="441">
        <v>0</v>
      </c>
      <c r="C15" s="442">
        <v>0</v>
      </c>
    </row>
    <row r="16" spans="1:3" ht="16.5" customHeight="1" thickBot="1">
      <c r="A16" s="425" t="s">
        <v>388</v>
      </c>
      <c r="B16" s="366">
        <f>SUM(B6:B15)</f>
        <v>3054628</v>
      </c>
      <c r="C16" s="367">
        <f>SUM(C6:C15)</f>
        <v>1899033</v>
      </c>
    </row>
    <row r="17" spans="1:3" ht="12.75">
      <c r="A17" s="25"/>
      <c r="B17" s="26"/>
      <c r="C17" s="26"/>
    </row>
    <row r="18" spans="1:3" ht="12.75">
      <c r="A18" s="25"/>
      <c r="B18" s="80"/>
      <c r="C18" s="80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148"/>
  <sheetViews>
    <sheetView zoomScale="90" zoomScaleNormal="90" zoomScalePageLayoutView="0" workbookViewId="0" topLeftCell="A1">
      <selection activeCell="C39" sqref="C39"/>
    </sheetView>
  </sheetViews>
  <sheetFormatPr defaultColWidth="9.140625" defaultRowHeight="12.75"/>
  <cols>
    <col min="1" max="1" width="2.28125" style="18" customWidth="1"/>
    <col min="2" max="2" width="39.28125" style="37" customWidth="1"/>
    <col min="3" max="4" width="15.140625" style="35" customWidth="1"/>
    <col min="5" max="8" width="15.140625" style="19" customWidth="1"/>
    <col min="9" max="16384" width="9.140625" style="19" customWidth="1"/>
  </cols>
  <sheetData>
    <row r="1" spans="3:5" ht="10.5">
      <c r="C1" s="37"/>
      <c r="D1" s="37"/>
      <c r="E1" s="37"/>
    </row>
    <row r="2" spans="2:8" ht="16.5" customHeight="1" thickBot="1">
      <c r="B2" s="390"/>
      <c r="C2" s="922" t="s">
        <v>526</v>
      </c>
      <c r="D2" s="922"/>
      <c r="E2" s="922"/>
      <c r="F2" s="922" t="s">
        <v>481</v>
      </c>
      <c r="G2" s="922"/>
      <c r="H2" s="923"/>
    </row>
    <row r="3" spans="2:8" ht="60" customHeight="1">
      <c r="B3" s="390"/>
      <c r="C3" s="443" t="s">
        <v>399</v>
      </c>
      <c r="D3" s="443" t="s">
        <v>400</v>
      </c>
      <c r="E3" s="443" t="s">
        <v>401</v>
      </c>
      <c r="F3" s="443" t="s">
        <v>399</v>
      </c>
      <c r="G3" s="443" t="s">
        <v>400</v>
      </c>
      <c r="H3" s="375" t="s">
        <v>401</v>
      </c>
    </row>
    <row r="4" spans="2:8" ht="16.5" customHeight="1" thickBot="1">
      <c r="B4" s="444" t="s">
        <v>331</v>
      </c>
      <c r="C4" s="445">
        <f aca="true" t="shared" si="0" ref="C4:H4">C5+C8+C9</f>
        <v>3042194</v>
      </c>
      <c r="D4" s="445">
        <f t="shared" si="0"/>
        <v>754263</v>
      </c>
      <c r="E4" s="445">
        <f t="shared" si="0"/>
        <v>3796457</v>
      </c>
      <c r="F4" s="445">
        <f t="shared" si="0"/>
        <v>533998</v>
      </c>
      <c r="G4" s="445">
        <f t="shared" si="0"/>
        <v>16697</v>
      </c>
      <c r="H4" s="446">
        <f t="shared" si="0"/>
        <v>550695</v>
      </c>
    </row>
    <row r="5" spans="2:8" ht="16.5" customHeight="1">
      <c r="B5" s="447" t="s">
        <v>165</v>
      </c>
      <c r="C5" s="448">
        <f aca="true" t="shared" si="1" ref="C5:H5">SUM(C6:C7)</f>
        <v>2748766</v>
      </c>
      <c r="D5" s="448">
        <f t="shared" si="1"/>
        <v>754263</v>
      </c>
      <c r="E5" s="448">
        <f t="shared" si="1"/>
        <v>3503029</v>
      </c>
      <c r="F5" s="448">
        <f t="shared" si="1"/>
        <v>161795</v>
      </c>
      <c r="G5" s="448">
        <f t="shared" si="1"/>
        <v>16697</v>
      </c>
      <c r="H5" s="449">
        <f t="shared" si="1"/>
        <v>178492</v>
      </c>
    </row>
    <row r="6" spans="2:10" ht="16.5" customHeight="1">
      <c r="B6" s="450" t="s">
        <v>166</v>
      </c>
      <c r="C6" s="451">
        <v>2748766</v>
      </c>
      <c r="D6" s="451">
        <v>754263</v>
      </c>
      <c r="E6" s="451">
        <f>SUM(C6:D6)</f>
        <v>3503029</v>
      </c>
      <c r="F6" s="451">
        <v>161795</v>
      </c>
      <c r="G6" s="451">
        <v>16697</v>
      </c>
      <c r="H6" s="452">
        <f>SUM(F6:G6)</f>
        <v>178492</v>
      </c>
      <c r="J6" s="61"/>
    </row>
    <row r="7" spans="2:10" ht="16.5" customHeight="1" hidden="1">
      <c r="B7" s="450" t="s">
        <v>167</v>
      </c>
      <c r="C7" s="451">
        <v>0</v>
      </c>
      <c r="D7" s="451">
        <v>0</v>
      </c>
      <c r="E7" s="451">
        <f>SUM(C7:D7)</f>
        <v>0</v>
      </c>
      <c r="F7" s="451">
        <v>0</v>
      </c>
      <c r="G7" s="451">
        <v>0</v>
      </c>
      <c r="H7" s="452">
        <f>SUM(F7:G7)</f>
        <v>0</v>
      </c>
      <c r="J7" s="61"/>
    </row>
    <row r="8" spans="2:10" ht="16.5" customHeight="1" hidden="1">
      <c r="B8" s="192" t="s">
        <v>168</v>
      </c>
      <c r="C8" s="453">
        <v>0</v>
      </c>
      <c r="D8" s="453">
        <v>0</v>
      </c>
      <c r="E8" s="453">
        <f>SUM(C8:D8)</f>
        <v>0</v>
      </c>
      <c r="F8" s="453">
        <v>0</v>
      </c>
      <c r="G8" s="453">
        <v>0</v>
      </c>
      <c r="H8" s="454">
        <f>SUM(F8:G8)</f>
        <v>0</v>
      </c>
      <c r="J8" s="61"/>
    </row>
    <row r="9" spans="2:10" ht="16.5" customHeight="1">
      <c r="B9" s="455" t="s">
        <v>299</v>
      </c>
      <c r="C9" s="376">
        <f aca="true" t="shared" si="2" ref="C9:H9">SUM(C10:C13)</f>
        <v>293428</v>
      </c>
      <c r="D9" s="376">
        <f t="shared" si="2"/>
        <v>0</v>
      </c>
      <c r="E9" s="376">
        <f t="shared" si="2"/>
        <v>293428</v>
      </c>
      <c r="F9" s="376">
        <f t="shared" si="2"/>
        <v>372203</v>
      </c>
      <c r="G9" s="376">
        <f t="shared" si="2"/>
        <v>0</v>
      </c>
      <c r="H9" s="439">
        <f t="shared" si="2"/>
        <v>372203</v>
      </c>
      <c r="J9" s="61"/>
    </row>
    <row r="10" spans="2:10" ht="16.5" customHeight="1">
      <c r="B10" s="456" t="s">
        <v>169</v>
      </c>
      <c r="C10" s="457">
        <v>109904</v>
      </c>
      <c r="D10" s="457">
        <v>0</v>
      </c>
      <c r="E10" s="457">
        <f>SUM(C10:D10)</f>
        <v>109904</v>
      </c>
      <c r="F10" s="457">
        <v>248156</v>
      </c>
      <c r="G10" s="457">
        <v>0</v>
      </c>
      <c r="H10" s="458">
        <f>SUM(F10:G10)</f>
        <v>248156</v>
      </c>
      <c r="J10" s="61"/>
    </row>
    <row r="11" spans="2:10" ht="16.5" customHeight="1">
      <c r="B11" s="459" t="s">
        <v>170</v>
      </c>
      <c r="C11" s="457">
        <v>16146</v>
      </c>
      <c r="D11" s="457">
        <v>0</v>
      </c>
      <c r="E11" s="457">
        <f>SUM(C11:D11)</f>
        <v>16146</v>
      </c>
      <c r="F11" s="457">
        <v>73124</v>
      </c>
      <c r="G11" s="457">
        <v>0</v>
      </c>
      <c r="H11" s="458">
        <f>SUM(F11:G11)</f>
        <v>73124</v>
      </c>
      <c r="J11" s="61"/>
    </row>
    <row r="12" spans="2:10" ht="16.5" customHeight="1" thickBot="1">
      <c r="B12" s="459" t="s">
        <v>171</v>
      </c>
      <c r="C12" s="457">
        <v>167378</v>
      </c>
      <c r="D12" s="457">
        <v>0</v>
      </c>
      <c r="E12" s="457">
        <f>SUM(C12:D12)</f>
        <v>167378</v>
      </c>
      <c r="F12" s="457">
        <v>50923</v>
      </c>
      <c r="G12" s="457">
        <v>0</v>
      </c>
      <c r="H12" s="458">
        <f>SUM(F12:G12)</f>
        <v>50923</v>
      </c>
      <c r="J12" s="61"/>
    </row>
    <row r="13" spans="2:10" ht="16.5" customHeight="1" hidden="1" thickBot="1">
      <c r="B13" s="460" t="s">
        <v>172</v>
      </c>
      <c r="C13" s="461">
        <v>0</v>
      </c>
      <c r="D13" s="461">
        <v>0</v>
      </c>
      <c r="E13" s="461">
        <f>SUM(C13:D13)</f>
        <v>0</v>
      </c>
      <c r="F13" s="461">
        <v>0</v>
      </c>
      <c r="G13" s="461">
        <v>0</v>
      </c>
      <c r="H13" s="462">
        <f>SUM(F13:G13)</f>
        <v>0</v>
      </c>
      <c r="J13" s="61"/>
    </row>
    <row r="14" spans="2:10" ht="16.5" customHeight="1" thickBot="1">
      <c r="B14" s="195" t="s">
        <v>98</v>
      </c>
      <c r="C14" s="426">
        <f aca="true" t="shared" si="3" ref="C14:H14">SUM(C15:C16)</f>
        <v>4177</v>
      </c>
      <c r="D14" s="426">
        <f t="shared" si="3"/>
        <v>0</v>
      </c>
      <c r="E14" s="426">
        <f t="shared" si="3"/>
        <v>4177</v>
      </c>
      <c r="F14" s="426">
        <f t="shared" si="3"/>
        <v>6846</v>
      </c>
      <c r="G14" s="426">
        <f t="shared" si="3"/>
        <v>0</v>
      </c>
      <c r="H14" s="344">
        <f t="shared" si="3"/>
        <v>6846</v>
      </c>
      <c r="J14" s="61"/>
    </row>
    <row r="15" spans="2:10" ht="16.5" customHeight="1">
      <c r="B15" s="463" t="s">
        <v>99</v>
      </c>
      <c r="C15" s="464">
        <v>4022</v>
      </c>
      <c r="D15" s="464">
        <v>0</v>
      </c>
      <c r="E15" s="464">
        <f>SUM(C15:D15)</f>
        <v>4022</v>
      </c>
      <c r="F15" s="464">
        <v>4192</v>
      </c>
      <c r="G15" s="464">
        <v>0</v>
      </c>
      <c r="H15" s="465">
        <f>SUM(F15:G15)</f>
        <v>4192</v>
      </c>
      <c r="J15" s="61"/>
    </row>
    <row r="16" spans="2:10" ht="16.5" customHeight="1" thickBot="1">
      <c r="B16" s="466" t="s">
        <v>100</v>
      </c>
      <c r="C16" s="467">
        <v>155</v>
      </c>
      <c r="D16" s="467">
        <v>0</v>
      </c>
      <c r="E16" s="467">
        <f>SUM(C16:D16)</f>
        <v>155</v>
      </c>
      <c r="F16" s="467">
        <v>2654</v>
      </c>
      <c r="G16" s="467">
        <v>0</v>
      </c>
      <c r="H16" s="468">
        <f>SUM(F16:G16)</f>
        <v>2654</v>
      </c>
      <c r="J16" s="61"/>
    </row>
    <row r="17" spans="2:10" ht="9.75" customHeight="1" thickBot="1">
      <c r="B17" s="469"/>
      <c r="C17" s="470"/>
      <c r="D17" s="470"/>
      <c r="E17" s="470"/>
      <c r="F17" s="391"/>
      <c r="G17" s="391"/>
      <c r="H17" s="391"/>
      <c r="J17" s="61"/>
    </row>
    <row r="18" spans="2:10" ht="18" customHeight="1" thickBot="1">
      <c r="B18" s="195" t="s">
        <v>173</v>
      </c>
      <c r="C18" s="426">
        <f aca="true" t="shared" si="4" ref="C18:H18">C4+C14</f>
        <v>3046371</v>
      </c>
      <c r="D18" s="426">
        <f t="shared" si="4"/>
        <v>754263</v>
      </c>
      <c r="E18" s="426">
        <f t="shared" si="4"/>
        <v>3800634</v>
      </c>
      <c r="F18" s="426">
        <f t="shared" si="4"/>
        <v>540844</v>
      </c>
      <c r="G18" s="426">
        <f t="shared" si="4"/>
        <v>16697</v>
      </c>
      <c r="H18" s="344">
        <f t="shared" si="4"/>
        <v>557541</v>
      </c>
      <c r="J18" s="61"/>
    </row>
    <row r="20" spans="3:8" ht="10.5">
      <c r="C20" s="81"/>
      <c r="D20" s="81"/>
      <c r="E20" s="82"/>
      <c r="F20" s="82"/>
      <c r="G20" s="83"/>
      <c r="H20" s="82"/>
    </row>
    <row r="21" spans="2:4" ht="10.5">
      <c r="B21" s="84"/>
      <c r="C21" s="85"/>
      <c r="D21" s="85"/>
    </row>
    <row r="22" spans="2:4" ht="10.5">
      <c r="B22" s="86"/>
      <c r="C22" s="87"/>
      <c r="D22" s="87"/>
    </row>
    <row r="23" spans="2:4" ht="10.5">
      <c r="B23" s="86"/>
      <c r="C23" s="87"/>
      <c r="D23" s="87"/>
    </row>
    <row r="24" spans="2:4" ht="10.5">
      <c r="B24" s="86"/>
      <c r="C24" s="87"/>
      <c r="D24" s="87"/>
    </row>
    <row r="25" spans="2:4" ht="10.5">
      <c r="B25" s="84"/>
      <c r="C25" s="85"/>
      <c r="D25" s="85"/>
    </row>
    <row r="26" spans="2:4" ht="10.5">
      <c r="B26" s="86"/>
      <c r="C26" s="87"/>
      <c r="D26" s="87"/>
    </row>
    <row r="27" spans="2:4" ht="10.5">
      <c r="B27" s="84"/>
      <c r="C27" s="85"/>
      <c r="D27" s="85"/>
    </row>
    <row r="28" spans="2:4" ht="10.5">
      <c r="B28" s="86"/>
      <c r="C28" s="87"/>
      <c r="D28" s="87"/>
    </row>
    <row r="29" spans="2:4" ht="10.5">
      <c r="B29" s="86"/>
      <c r="C29" s="87"/>
      <c r="D29" s="87"/>
    </row>
    <row r="30" spans="2:4" ht="10.5">
      <c r="B30" s="86"/>
      <c r="C30" s="87"/>
      <c r="D30" s="87"/>
    </row>
    <row r="31" spans="2:4" ht="10.5">
      <c r="B31" s="86"/>
      <c r="C31" s="87"/>
      <c r="D31" s="87"/>
    </row>
    <row r="32" spans="2:4" ht="10.5">
      <c r="B32" s="88"/>
      <c r="C32" s="89"/>
      <c r="D32" s="89"/>
    </row>
    <row r="33" spans="2:4" ht="10.5">
      <c r="B33" s="86"/>
      <c r="C33" s="87"/>
      <c r="D33" s="87"/>
    </row>
    <row r="34" spans="2:4" ht="10.5">
      <c r="B34" s="86"/>
      <c r="C34" s="87"/>
      <c r="D34" s="87"/>
    </row>
    <row r="35" spans="2:4" ht="10.5">
      <c r="B35" s="88"/>
      <c r="C35" s="89"/>
      <c r="D35" s="89"/>
    </row>
    <row r="36" spans="2:4" ht="10.5">
      <c r="B36" s="84"/>
      <c r="C36" s="85"/>
      <c r="D36" s="85"/>
    </row>
    <row r="37" spans="2:4" ht="10.5">
      <c r="B37" s="84"/>
      <c r="C37" s="85"/>
      <c r="D37" s="85"/>
    </row>
    <row r="39" spans="2:4" ht="10.5">
      <c r="B39" s="84"/>
      <c r="C39" s="85"/>
      <c r="D39" s="85"/>
    </row>
    <row r="41" spans="2:4" ht="10.5">
      <c r="B41" s="84"/>
      <c r="C41" s="85"/>
      <c r="D41" s="85"/>
    </row>
    <row r="42" spans="2:4" ht="10.5">
      <c r="B42" s="90"/>
      <c r="C42" s="91"/>
      <c r="D42" s="91"/>
    </row>
    <row r="43" spans="2:4" ht="10.5">
      <c r="B43" s="86"/>
      <c r="C43" s="87"/>
      <c r="D43" s="87"/>
    </row>
    <row r="44" spans="2:4" ht="10.5">
      <c r="B44" s="86"/>
      <c r="C44" s="87"/>
      <c r="D44" s="87"/>
    </row>
    <row r="45" spans="2:4" ht="10.5">
      <c r="B45" s="86"/>
      <c r="C45" s="87"/>
      <c r="D45" s="87"/>
    </row>
    <row r="46" spans="2:4" ht="10.5">
      <c r="B46" s="86"/>
      <c r="C46" s="87"/>
      <c r="D46" s="87"/>
    </row>
    <row r="47" spans="2:4" ht="10.5">
      <c r="B47" s="90"/>
      <c r="C47" s="91"/>
      <c r="D47" s="91"/>
    </row>
    <row r="48" spans="2:4" ht="10.5">
      <c r="B48" s="86"/>
      <c r="C48" s="87"/>
      <c r="D48" s="87"/>
    </row>
    <row r="49" spans="2:4" ht="10.5">
      <c r="B49" s="86"/>
      <c r="C49" s="87"/>
      <c r="D49" s="87"/>
    </row>
    <row r="50" spans="2:4" ht="10.5">
      <c r="B50" s="84"/>
      <c r="C50" s="85"/>
      <c r="D50" s="85"/>
    </row>
    <row r="52" spans="2:4" ht="10.5">
      <c r="B52" s="84"/>
      <c r="C52" s="85"/>
      <c r="D52" s="85"/>
    </row>
    <row r="54" spans="2:4" ht="10.5">
      <c r="B54" s="84"/>
      <c r="C54" s="85"/>
      <c r="D54" s="85"/>
    </row>
    <row r="55" spans="2:4" ht="10.5">
      <c r="B55" s="86"/>
      <c r="C55" s="87"/>
      <c r="D55" s="87"/>
    </row>
    <row r="56" spans="2:4" ht="10.5">
      <c r="B56" s="84"/>
      <c r="C56" s="85"/>
      <c r="D56" s="85"/>
    </row>
    <row r="60" spans="2:4" ht="10.5">
      <c r="B60" s="84"/>
      <c r="C60" s="85"/>
      <c r="D60" s="85"/>
    </row>
    <row r="61" spans="2:4" ht="10.5">
      <c r="B61" s="84"/>
      <c r="C61" s="85"/>
      <c r="D61" s="85"/>
    </row>
    <row r="62" spans="2:4" ht="10.5">
      <c r="B62" s="90"/>
      <c r="C62" s="91"/>
      <c r="D62" s="91"/>
    </row>
    <row r="63" spans="2:4" ht="10.5">
      <c r="B63" s="86"/>
      <c r="C63" s="87"/>
      <c r="D63" s="87"/>
    </row>
    <row r="64" spans="2:4" ht="10.5">
      <c r="B64" s="86"/>
      <c r="C64" s="87"/>
      <c r="D64" s="87"/>
    </row>
    <row r="65" spans="2:4" ht="10.5">
      <c r="B65" s="86"/>
      <c r="C65" s="87"/>
      <c r="D65" s="87"/>
    </row>
    <row r="66" spans="2:4" ht="10.5">
      <c r="B66" s="86"/>
      <c r="C66" s="87"/>
      <c r="D66" s="87"/>
    </row>
    <row r="67" spans="2:4" ht="10.5">
      <c r="B67" s="84"/>
      <c r="C67" s="85"/>
      <c r="D67" s="85"/>
    </row>
    <row r="68" spans="2:4" ht="10.5">
      <c r="B68" s="86"/>
      <c r="C68" s="87"/>
      <c r="D68" s="87"/>
    </row>
    <row r="69" spans="2:4" ht="10.5">
      <c r="B69" s="86"/>
      <c r="C69" s="87"/>
      <c r="D69" s="87"/>
    </row>
    <row r="70" spans="2:4" ht="10.5">
      <c r="B70" s="86"/>
      <c r="C70" s="87"/>
      <c r="D70" s="87"/>
    </row>
    <row r="71" spans="2:4" ht="10.5">
      <c r="B71" s="84"/>
      <c r="C71" s="85"/>
      <c r="D71" s="85"/>
    </row>
    <row r="72" spans="2:4" ht="10.5">
      <c r="B72" s="86"/>
      <c r="C72" s="87"/>
      <c r="D72" s="87"/>
    </row>
    <row r="73" spans="2:4" ht="10.5">
      <c r="B73" s="84"/>
      <c r="C73" s="85"/>
      <c r="D73" s="85"/>
    </row>
    <row r="74" spans="2:4" ht="10.5">
      <c r="B74" s="86"/>
      <c r="C74" s="87"/>
      <c r="D74" s="87"/>
    </row>
    <row r="75" spans="2:4" ht="10.5">
      <c r="B75" s="86"/>
      <c r="C75" s="87"/>
      <c r="D75" s="87"/>
    </row>
    <row r="76" spans="2:4" ht="10.5">
      <c r="B76" s="86"/>
      <c r="C76" s="87"/>
      <c r="D76" s="87"/>
    </row>
    <row r="77" spans="2:4" ht="10.5">
      <c r="B77" s="86"/>
      <c r="C77" s="87"/>
      <c r="D77" s="87"/>
    </row>
    <row r="78" spans="2:4" ht="10.5">
      <c r="B78" s="88"/>
      <c r="C78" s="89"/>
      <c r="D78" s="89"/>
    </row>
    <row r="79" spans="2:4" ht="10.5">
      <c r="B79" s="86"/>
      <c r="C79" s="87"/>
      <c r="D79" s="87"/>
    </row>
    <row r="80" spans="2:4" ht="10.5">
      <c r="B80" s="86"/>
      <c r="C80" s="87"/>
      <c r="D80" s="87"/>
    </row>
    <row r="81" spans="2:4" ht="10.5">
      <c r="B81" s="88"/>
      <c r="C81" s="89"/>
      <c r="D81" s="89"/>
    </row>
    <row r="82" spans="2:4" ht="10.5">
      <c r="B82" s="84"/>
      <c r="C82" s="85"/>
      <c r="D82" s="85"/>
    </row>
    <row r="83" spans="2:4" ht="10.5">
      <c r="B83" s="84"/>
      <c r="C83" s="85"/>
      <c r="D83" s="85"/>
    </row>
    <row r="85" spans="2:4" ht="10.5">
      <c r="B85" s="84"/>
      <c r="C85" s="85"/>
      <c r="D85" s="85"/>
    </row>
    <row r="87" spans="2:4" ht="10.5">
      <c r="B87" s="84"/>
      <c r="C87" s="85"/>
      <c r="D87" s="85"/>
    </row>
    <row r="88" spans="2:4" ht="10.5">
      <c r="B88" s="90"/>
      <c r="C88" s="91"/>
      <c r="D88" s="91"/>
    </row>
    <row r="89" spans="2:4" ht="10.5">
      <c r="B89" s="86"/>
      <c r="C89" s="87"/>
      <c r="D89" s="87"/>
    </row>
    <row r="90" spans="2:4" ht="10.5">
      <c r="B90" s="86"/>
      <c r="C90" s="87"/>
      <c r="D90" s="87"/>
    </row>
    <row r="91" spans="2:4" ht="10.5">
      <c r="B91" s="86"/>
      <c r="C91" s="87"/>
      <c r="D91" s="87"/>
    </row>
    <row r="92" spans="2:4" ht="10.5">
      <c r="B92" s="86"/>
      <c r="C92" s="87"/>
      <c r="D92" s="87"/>
    </row>
    <row r="93" spans="2:4" ht="10.5">
      <c r="B93" s="90"/>
      <c r="C93" s="91"/>
      <c r="D93" s="91"/>
    </row>
    <row r="94" spans="2:4" ht="10.5">
      <c r="B94" s="86"/>
      <c r="C94" s="87"/>
      <c r="D94" s="87"/>
    </row>
    <row r="95" spans="2:4" ht="10.5">
      <c r="B95" s="86"/>
      <c r="C95" s="87"/>
      <c r="D95" s="87"/>
    </row>
    <row r="96" spans="2:4" ht="10.5">
      <c r="B96" s="84"/>
      <c r="C96" s="85"/>
      <c r="D96" s="85"/>
    </row>
    <row r="98" spans="2:4" ht="10.5">
      <c r="B98" s="84"/>
      <c r="C98" s="85"/>
      <c r="D98" s="85"/>
    </row>
    <row r="100" spans="2:4" ht="10.5">
      <c r="B100" s="84"/>
      <c r="C100" s="85"/>
      <c r="D100" s="85"/>
    </row>
    <row r="101" spans="2:4" ht="10.5">
      <c r="B101" s="86"/>
      <c r="C101" s="87"/>
      <c r="D101" s="87"/>
    </row>
    <row r="102" spans="2:4" ht="10.5">
      <c r="B102" s="84"/>
      <c r="C102" s="85"/>
      <c r="D102" s="85"/>
    </row>
    <row r="106" spans="2:4" ht="10.5">
      <c r="B106" s="84"/>
      <c r="C106" s="85"/>
      <c r="D106" s="85"/>
    </row>
    <row r="107" spans="2:4" ht="10.5">
      <c r="B107" s="84"/>
      <c r="C107" s="85"/>
      <c r="D107" s="85"/>
    </row>
    <row r="108" spans="2:4" ht="10.5">
      <c r="B108" s="90"/>
      <c r="C108" s="91"/>
      <c r="D108" s="91"/>
    </row>
    <row r="109" spans="2:4" ht="10.5">
      <c r="B109" s="86"/>
      <c r="C109" s="87"/>
      <c r="D109" s="87"/>
    </row>
    <row r="110" spans="2:4" ht="10.5">
      <c r="B110" s="86"/>
      <c r="C110" s="87"/>
      <c r="D110" s="87"/>
    </row>
    <row r="111" spans="2:4" ht="10.5">
      <c r="B111" s="86"/>
      <c r="C111" s="87"/>
      <c r="D111" s="87"/>
    </row>
    <row r="112" spans="2:4" ht="10.5">
      <c r="B112" s="86"/>
      <c r="C112" s="87"/>
      <c r="D112" s="87"/>
    </row>
    <row r="113" spans="2:4" ht="10.5">
      <c r="B113" s="84"/>
      <c r="C113" s="85"/>
      <c r="D113" s="85"/>
    </row>
    <row r="114" spans="2:4" ht="10.5">
      <c r="B114" s="86"/>
      <c r="C114" s="87"/>
      <c r="D114" s="87"/>
    </row>
    <row r="115" spans="2:4" ht="10.5">
      <c r="B115" s="86"/>
      <c r="C115" s="87"/>
      <c r="D115" s="87"/>
    </row>
    <row r="116" spans="2:4" ht="10.5">
      <c r="B116" s="86"/>
      <c r="C116" s="87"/>
      <c r="D116" s="87"/>
    </row>
    <row r="117" spans="2:4" ht="10.5">
      <c r="B117" s="84"/>
      <c r="C117" s="85"/>
      <c r="D117" s="85"/>
    </row>
    <row r="118" spans="2:4" ht="10.5">
      <c r="B118" s="86"/>
      <c r="C118" s="87"/>
      <c r="D118" s="87"/>
    </row>
    <row r="119" spans="2:4" ht="10.5">
      <c r="B119" s="84"/>
      <c r="C119" s="85"/>
      <c r="D119" s="85"/>
    </row>
    <row r="120" spans="2:4" ht="10.5">
      <c r="B120" s="86"/>
      <c r="C120" s="87"/>
      <c r="D120" s="87"/>
    </row>
    <row r="121" spans="2:4" ht="10.5">
      <c r="B121" s="86"/>
      <c r="C121" s="87"/>
      <c r="D121" s="87"/>
    </row>
    <row r="122" spans="2:4" ht="10.5">
      <c r="B122" s="86"/>
      <c r="C122" s="87"/>
      <c r="D122" s="87"/>
    </row>
    <row r="123" spans="2:4" ht="10.5">
      <c r="B123" s="86"/>
      <c r="C123" s="87"/>
      <c r="D123" s="87"/>
    </row>
    <row r="124" spans="2:4" ht="10.5">
      <c r="B124" s="88"/>
      <c r="C124" s="89"/>
      <c r="D124" s="89"/>
    </row>
    <row r="125" spans="2:4" ht="10.5">
      <c r="B125" s="86"/>
      <c r="C125" s="87"/>
      <c r="D125" s="87"/>
    </row>
    <row r="126" spans="2:4" ht="10.5">
      <c r="B126" s="86"/>
      <c r="C126" s="87"/>
      <c r="D126" s="87"/>
    </row>
    <row r="127" spans="2:4" ht="10.5">
      <c r="B127" s="88"/>
      <c r="C127" s="89"/>
      <c r="D127" s="89"/>
    </row>
    <row r="128" spans="2:4" ht="10.5">
      <c r="B128" s="84"/>
      <c r="C128" s="85"/>
      <c r="D128" s="85"/>
    </row>
    <row r="129" spans="2:4" ht="10.5">
      <c r="B129" s="84"/>
      <c r="C129" s="85"/>
      <c r="D129" s="85"/>
    </row>
    <row r="131" spans="2:4" ht="10.5">
      <c r="B131" s="84"/>
      <c r="C131" s="85"/>
      <c r="D131" s="85"/>
    </row>
    <row r="133" spans="2:4" ht="10.5">
      <c r="B133" s="84"/>
      <c r="C133" s="85"/>
      <c r="D133" s="85"/>
    </row>
    <row r="134" spans="2:4" ht="10.5">
      <c r="B134" s="90"/>
      <c r="C134" s="91"/>
      <c r="D134" s="91"/>
    </row>
    <row r="135" spans="2:4" ht="10.5">
      <c r="B135" s="86"/>
      <c r="C135" s="87"/>
      <c r="D135" s="87"/>
    </row>
    <row r="136" spans="2:4" ht="10.5">
      <c r="B136" s="86"/>
      <c r="C136" s="87"/>
      <c r="D136" s="87"/>
    </row>
    <row r="137" spans="2:4" ht="10.5">
      <c r="B137" s="86"/>
      <c r="C137" s="87"/>
      <c r="D137" s="87"/>
    </row>
    <row r="138" spans="2:4" ht="10.5">
      <c r="B138" s="86"/>
      <c r="C138" s="87"/>
      <c r="D138" s="87"/>
    </row>
    <row r="139" spans="2:4" ht="10.5">
      <c r="B139" s="90"/>
      <c r="C139" s="91"/>
      <c r="D139" s="91"/>
    </row>
    <row r="140" spans="2:4" ht="10.5">
      <c r="B140" s="86"/>
      <c r="C140" s="87"/>
      <c r="D140" s="87"/>
    </row>
    <row r="141" spans="2:4" ht="10.5">
      <c r="B141" s="86"/>
      <c r="C141" s="87"/>
      <c r="D141" s="87"/>
    </row>
    <row r="142" spans="2:4" ht="10.5">
      <c r="B142" s="84"/>
      <c r="C142" s="85"/>
      <c r="D142" s="85"/>
    </row>
    <row r="144" spans="2:4" ht="10.5">
      <c r="B144" s="84"/>
      <c r="C144" s="85"/>
      <c r="D144" s="85"/>
    </row>
    <row r="146" spans="2:4" ht="10.5">
      <c r="B146" s="84"/>
      <c r="C146" s="85"/>
      <c r="D146" s="85"/>
    </row>
    <row r="147" spans="2:4" ht="10.5">
      <c r="B147" s="86"/>
      <c r="C147" s="87"/>
      <c r="D147" s="87"/>
    </row>
    <row r="148" spans="2:4" ht="10.5">
      <c r="B148" s="84"/>
      <c r="C148" s="85"/>
      <c r="D148" s="85"/>
    </row>
  </sheetData>
  <sheetProtection/>
  <mergeCells count="2">
    <mergeCell ref="C2:E2"/>
    <mergeCell ref="F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F1007"/>
  <sheetViews>
    <sheetView zoomScalePageLayoutView="0" workbookViewId="0" topLeftCell="A1">
      <selection activeCell="E105" sqref="E105"/>
    </sheetView>
  </sheetViews>
  <sheetFormatPr defaultColWidth="9.140625" defaultRowHeight="12.75"/>
  <cols>
    <col min="1" max="1" width="2.28125" style="18" customWidth="1"/>
    <col min="2" max="2" width="55.7109375" style="37" customWidth="1"/>
    <col min="3" max="6" width="13.57421875" style="19" customWidth="1"/>
    <col min="7" max="16384" width="9.140625" style="19" customWidth="1"/>
  </cols>
  <sheetData>
    <row r="2" spans="2:6" ht="15.75" customHeight="1" thickBot="1">
      <c r="B2" s="924"/>
      <c r="C2" s="917" t="s">
        <v>277</v>
      </c>
      <c r="D2" s="917"/>
      <c r="E2" s="917" t="s">
        <v>301</v>
      </c>
      <c r="F2" s="918"/>
    </row>
    <row r="3" spans="2:6" ht="15.75" customHeight="1">
      <c r="B3" s="925"/>
      <c r="C3" s="309" t="s">
        <v>278</v>
      </c>
      <c r="D3" s="309" t="s">
        <v>279</v>
      </c>
      <c r="E3" s="309" t="s">
        <v>150</v>
      </c>
      <c r="F3" s="320" t="s">
        <v>151</v>
      </c>
    </row>
    <row r="4" spans="2:6" ht="15" customHeight="1" thickBot="1">
      <c r="B4" s="471" t="s">
        <v>531</v>
      </c>
      <c r="C4" s="472"/>
      <c r="D4" s="472"/>
      <c r="E4" s="472"/>
      <c r="F4" s="472"/>
    </row>
    <row r="5" spans="2:6" ht="15" customHeight="1" thickBot="1">
      <c r="B5" s="307" t="s">
        <v>101</v>
      </c>
      <c r="C5" s="473"/>
      <c r="D5" s="473"/>
      <c r="E5" s="473"/>
      <c r="F5" s="473"/>
    </row>
    <row r="6" spans="2:6" ht="15" customHeight="1">
      <c r="B6" s="474" t="s">
        <v>102</v>
      </c>
      <c r="C6" s="475"/>
      <c r="D6" s="475"/>
      <c r="E6" s="475"/>
      <c r="F6" s="476"/>
    </row>
    <row r="7" spans="2:6" ht="15" customHeight="1">
      <c r="B7" s="405" t="s">
        <v>103</v>
      </c>
      <c r="C7" s="362">
        <v>17619549</v>
      </c>
      <c r="D7" s="362">
        <v>17568019</v>
      </c>
      <c r="E7" s="362">
        <v>211526</v>
      </c>
      <c r="F7" s="363">
        <v>80443</v>
      </c>
    </row>
    <row r="8" spans="2:6" ht="15" customHeight="1">
      <c r="B8" s="405" t="s">
        <v>104</v>
      </c>
      <c r="C8" s="362">
        <v>14071946</v>
      </c>
      <c r="D8" s="362">
        <v>14051750</v>
      </c>
      <c r="E8" s="362">
        <v>88148</v>
      </c>
      <c r="F8" s="363">
        <v>104858</v>
      </c>
    </row>
    <row r="9" spans="2:6" ht="15" customHeight="1">
      <c r="B9" s="405" t="s">
        <v>105</v>
      </c>
      <c r="C9" s="362">
        <v>10064507</v>
      </c>
      <c r="D9" s="362">
        <v>10157587</v>
      </c>
      <c r="E9" s="362">
        <v>35145</v>
      </c>
      <c r="F9" s="363">
        <v>124419</v>
      </c>
    </row>
    <row r="10" spans="2:6" ht="15" customHeight="1" thickBot="1">
      <c r="B10" s="406" t="s">
        <v>106</v>
      </c>
      <c r="C10" s="364">
        <v>1985060</v>
      </c>
      <c r="D10" s="364">
        <v>2451218</v>
      </c>
      <c r="E10" s="364">
        <v>34562</v>
      </c>
      <c r="F10" s="365">
        <v>44064</v>
      </c>
    </row>
    <row r="11" spans="2:6" ht="15" customHeight="1" thickBot="1">
      <c r="B11" s="477" t="s">
        <v>107</v>
      </c>
      <c r="C11" s="366">
        <v>43741062</v>
      </c>
      <c r="D11" s="366">
        <v>44228574</v>
      </c>
      <c r="E11" s="366">
        <v>369381</v>
      </c>
      <c r="F11" s="367">
        <v>353784</v>
      </c>
    </row>
    <row r="12" spans="2:6" ht="15" customHeight="1" thickBot="1">
      <c r="B12" s="474" t="s">
        <v>108</v>
      </c>
      <c r="C12" s="475">
        <v>155494</v>
      </c>
      <c r="D12" s="475">
        <v>155830</v>
      </c>
      <c r="E12" s="475">
        <v>0</v>
      </c>
      <c r="F12" s="476">
        <v>0</v>
      </c>
    </row>
    <row r="13" spans="2:6" ht="15" customHeight="1" hidden="1">
      <c r="B13" s="405" t="s">
        <v>109</v>
      </c>
      <c r="C13" s="362">
        <v>0</v>
      </c>
      <c r="D13" s="362">
        <v>0</v>
      </c>
      <c r="E13" s="362">
        <v>0</v>
      </c>
      <c r="F13" s="363">
        <v>0</v>
      </c>
    </row>
    <row r="14" spans="2:6" ht="15" customHeight="1" hidden="1" thickBot="1">
      <c r="B14" s="406" t="s">
        <v>157</v>
      </c>
      <c r="C14" s="364">
        <v>0</v>
      </c>
      <c r="D14" s="364">
        <v>0</v>
      </c>
      <c r="E14" s="364">
        <v>0</v>
      </c>
      <c r="F14" s="365">
        <v>0</v>
      </c>
    </row>
    <row r="15" spans="2:6" ht="15" customHeight="1" thickBot="1">
      <c r="B15" s="477" t="s">
        <v>110</v>
      </c>
      <c r="C15" s="366">
        <v>43896556</v>
      </c>
      <c r="D15" s="366">
        <v>44384404</v>
      </c>
      <c r="E15" s="366">
        <v>369381</v>
      </c>
      <c r="F15" s="367">
        <v>353784</v>
      </c>
    </row>
    <row r="16" spans="2:6" ht="9.75" customHeight="1" thickBot="1">
      <c r="B16" s="478"/>
      <c r="C16" s="479"/>
      <c r="D16" s="479"/>
      <c r="E16" s="388"/>
      <c r="F16" s="388"/>
    </row>
    <row r="17" spans="2:6" ht="15" customHeight="1" thickBot="1">
      <c r="B17" s="307" t="s">
        <v>111</v>
      </c>
      <c r="C17" s="473"/>
      <c r="D17" s="473"/>
      <c r="E17" s="473"/>
      <c r="F17" s="473"/>
    </row>
    <row r="18" spans="2:6" ht="15" customHeight="1">
      <c r="B18" s="474" t="s">
        <v>197</v>
      </c>
      <c r="C18" s="475">
        <v>142353190</v>
      </c>
      <c r="D18" s="475">
        <v>142353190</v>
      </c>
      <c r="E18" s="475">
        <v>1339170</v>
      </c>
      <c r="F18" s="476">
        <v>1376516</v>
      </c>
    </row>
    <row r="19" spans="2:6" ht="15" customHeight="1">
      <c r="B19" s="405" t="s">
        <v>113</v>
      </c>
      <c r="C19" s="362">
        <v>13225000</v>
      </c>
      <c r="D19" s="362">
        <v>15200000</v>
      </c>
      <c r="E19" s="362">
        <v>7383</v>
      </c>
      <c r="F19" s="363">
        <v>6204</v>
      </c>
    </row>
    <row r="20" spans="2:6" ht="16.5" customHeight="1" thickBot="1">
      <c r="B20" s="405" t="s">
        <v>114</v>
      </c>
      <c r="C20" s="362">
        <v>221806</v>
      </c>
      <c r="D20" s="362">
        <v>400927</v>
      </c>
      <c r="E20" s="362">
        <v>1000</v>
      </c>
      <c r="F20" s="363">
        <v>1089</v>
      </c>
    </row>
    <row r="21" spans="2:6" ht="16.5" customHeight="1" hidden="1" thickBot="1">
      <c r="B21" s="406" t="s">
        <v>115</v>
      </c>
      <c r="C21" s="364">
        <v>0</v>
      </c>
      <c r="D21" s="364">
        <v>0</v>
      </c>
      <c r="E21" s="364">
        <v>0</v>
      </c>
      <c r="F21" s="365">
        <v>0</v>
      </c>
    </row>
    <row r="22" spans="2:6" ht="16.5" customHeight="1" thickBot="1">
      <c r="B22" s="477" t="s">
        <v>116</v>
      </c>
      <c r="C22" s="366">
        <v>155799996</v>
      </c>
      <c r="D22" s="366">
        <v>157954117</v>
      </c>
      <c r="E22" s="366">
        <v>1347553</v>
      </c>
      <c r="F22" s="367">
        <v>1383809</v>
      </c>
    </row>
    <row r="23" spans="2:6" ht="15" customHeight="1" thickBot="1">
      <c r="B23" s="474" t="s">
        <v>117</v>
      </c>
      <c r="C23" s="475">
        <v>110543</v>
      </c>
      <c r="D23" s="475">
        <v>1473</v>
      </c>
      <c r="E23" s="475">
        <v>0</v>
      </c>
      <c r="F23" s="476">
        <v>0</v>
      </c>
    </row>
    <row r="24" spans="2:6" ht="16.5" customHeight="1" hidden="1" thickBot="1">
      <c r="B24" s="406" t="s">
        <v>137</v>
      </c>
      <c r="C24" s="364">
        <v>0</v>
      </c>
      <c r="D24" s="364">
        <v>0</v>
      </c>
      <c r="E24" s="364">
        <v>0</v>
      </c>
      <c r="F24" s="365">
        <v>0</v>
      </c>
    </row>
    <row r="25" spans="2:6" ht="15" customHeight="1" thickBot="1">
      <c r="B25" s="477" t="s">
        <v>232</v>
      </c>
      <c r="C25" s="366">
        <v>155910539</v>
      </c>
      <c r="D25" s="366">
        <v>157955590</v>
      </c>
      <c r="E25" s="366">
        <v>1347553</v>
      </c>
      <c r="F25" s="367">
        <v>1383809</v>
      </c>
    </row>
    <row r="26" spans="2:6" ht="9.75" customHeight="1" thickBot="1">
      <c r="B26" s="387"/>
      <c r="C26" s="480"/>
      <c r="D26" s="480"/>
      <c r="E26" s="480"/>
      <c r="F26" s="480"/>
    </row>
    <row r="27" spans="2:6" ht="15" customHeight="1" thickBot="1">
      <c r="B27" s="477" t="s">
        <v>142</v>
      </c>
      <c r="C27" s="366">
        <v>2161160</v>
      </c>
      <c r="D27" s="366">
        <v>4297119</v>
      </c>
      <c r="E27" s="366">
        <v>41342</v>
      </c>
      <c r="F27" s="367">
        <v>30961</v>
      </c>
    </row>
    <row r="28" spans="2:6" ht="9.75" customHeight="1" thickBot="1">
      <c r="B28" s="481"/>
      <c r="C28" s="482"/>
      <c r="D28" s="482"/>
      <c r="E28" s="482"/>
      <c r="F28" s="482"/>
    </row>
    <row r="29" spans="2:6" ht="15" customHeight="1" thickBot="1">
      <c r="B29" s="477" t="s">
        <v>303</v>
      </c>
      <c r="C29" s="366">
        <v>201968255</v>
      </c>
      <c r="D29" s="366">
        <v>206637113</v>
      </c>
      <c r="E29" s="366">
        <v>1758276</v>
      </c>
      <c r="F29" s="367">
        <v>1768554</v>
      </c>
    </row>
    <row r="30" spans="2:6" ht="9.75" customHeight="1" thickBot="1">
      <c r="B30" s="415"/>
      <c r="C30" s="479"/>
      <c r="D30" s="479"/>
      <c r="E30" s="388"/>
      <c r="F30" s="388"/>
    </row>
    <row r="31" spans="2:6" ht="15" customHeight="1" thickBot="1">
      <c r="B31" s="307" t="s">
        <v>139</v>
      </c>
      <c r="C31" s="473"/>
      <c r="D31" s="473"/>
      <c r="E31" s="473"/>
      <c r="F31" s="473"/>
    </row>
    <row r="32" spans="2:6" ht="15" customHeight="1">
      <c r="B32" s="474" t="s">
        <v>140</v>
      </c>
      <c r="C32" s="475">
        <v>7647486</v>
      </c>
      <c r="D32" s="475">
        <v>7647486</v>
      </c>
      <c r="E32" s="475">
        <v>196634</v>
      </c>
      <c r="F32" s="476">
        <v>26026</v>
      </c>
    </row>
    <row r="33" spans="2:6" ht="16.5" customHeight="1" hidden="1">
      <c r="B33" s="405" t="s">
        <v>108</v>
      </c>
      <c r="C33" s="362">
        <v>0</v>
      </c>
      <c r="D33" s="362">
        <v>0</v>
      </c>
      <c r="E33" s="362">
        <v>0</v>
      </c>
      <c r="F33" s="363">
        <v>0</v>
      </c>
    </row>
    <row r="34" spans="2:6" ht="15" customHeight="1">
      <c r="B34" s="405" t="s">
        <v>112</v>
      </c>
      <c r="C34" s="362">
        <v>7647486</v>
      </c>
      <c r="D34" s="362">
        <v>7647486</v>
      </c>
      <c r="E34" s="362">
        <v>196634</v>
      </c>
      <c r="F34" s="363">
        <v>26026</v>
      </c>
    </row>
    <row r="35" spans="2:6" ht="16.5" customHeight="1" hidden="1">
      <c r="B35" s="405" t="s">
        <v>141</v>
      </c>
      <c r="C35" s="362">
        <v>0</v>
      </c>
      <c r="D35" s="362">
        <v>0</v>
      </c>
      <c r="E35" s="362">
        <v>0</v>
      </c>
      <c r="F35" s="363">
        <v>0</v>
      </c>
    </row>
    <row r="36" spans="2:6" ht="16.5" customHeight="1" hidden="1">
      <c r="B36" s="405" t="s">
        <v>103</v>
      </c>
      <c r="C36" s="362">
        <v>0</v>
      </c>
      <c r="D36" s="362">
        <v>0</v>
      </c>
      <c r="E36" s="362">
        <v>0</v>
      </c>
      <c r="F36" s="363">
        <v>0</v>
      </c>
    </row>
    <row r="37" spans="2:6" ht="16.5" customHeight="1">
      <c r="B37" s="405" t="s">
        <v>143</v>
      </c>
      <c r="C37" s="362">
        <v>2665000</v>
      </c>
      <c r="D37" s="362">
        <v>2665000</v>
      </c>
      <c r="E37" s="362">
        <v>30926</v>
      </c>
      <c r="F37" s="363">
        <v>1786</v>
      </c>
    </row>
    <row r="38" spans="2:6" ht="15" customHeight="1" thickBot="1">
      <c r="B38" s="483" t="s">
        <v>112</v>
      </c>
      <c r="C38" s="362">
        <v>2665000</v>
      </c>
      <c r="D38" s="362">
        <v>2665000</v>
      </c>
      <c r="E38" s="362">
        <v>30926</v>
      </c>
      <c r="F38" s="363">
        <v>1786</v>
      </c>
    </row>
    <row r="39" spans="2:6" ht="16.5" customHeight="1" hidden="1" thickBot="1">
      <c r="B39" s="406" t="s">
        <v>146</v>
      </c>
      <c r="C39" s="364">
        <v>0</v>
      </c>
      <c r="D39" s="364">
        <v>0</v>
      </c>
      <c r="E39" s="364">
        <v>0</v>
      </c>
      <c r="F39" s="365">
        <v>0</v>
      </c>
    </row>
    <row r="40" spans="2:6" ht="15" customHeight="1" thickBot="1">
      <c r="B40" s="477" t="s">
        <v>147</v>
      </c>
      <c r="C40" s="366">
        <v>10312486</v>
      </c>
      <c r="D40" s="366">
        <v>10312486</v>
      </c>
      <c r="E40" s="366">
        <v>227560</v>
      </c>
      <c r="F40" s="367">
        <v>27812</v>
      </c>
    </row>
    <row r="41" spans="2:6" ht="15" customHeight="1" thickBot="1">
      <c r="B41" s="477" t="s">
        <v>530</v>
      </c>
      <c r="C41" s="893">
        <v>0</v>
      </c>
      <c r="D41" s="893">
        <v>0</v>
      </c>
      <c r="E41" s="893">
        <v>-176989</v>
      </c>
      <c r="F41" s="894">
        <v>-197100</v>
      </c>
    </row>
    <row r="42" spans="2:6" ht="15" customHeight="1" thickBot="1">
      <c r="B42" s="477" t="s">
        <v>327</v>
      </c>
      <c r="C42" s="366">
        <v>212280741</v>
      </c>
      <c r="D42" s="366">
        <v>216949599</v>
      </c>
      <c r="E42" s="366">
        <v>1808847</v>
      </c>
      <c r="F42" s="367">
        <v>1599266</v>
      </c>
    </row>
    <row r="43" spans="2:6" ht="9.75" customHeight="1" hidden="1" thickBot="1">
      <c r="B43" s="486"/>
      <c r="C43" s="487"/>
      <c r="D43" s="487"/>
      <c r="E43" s="487"/>
      <c r="F43" s="487"/>
    </row>
    <row r="44" spans="2:6" ht="15" customHeight="1" hidden="1" thickBot="1">
      <c r="B44" s="477"/>
      <c r="C44" s="366">
        <v>0</v>
      </c>
      <c r="D44" s="366">
        <v>0</v>
      </c>
      <c r="E44" s="366">
        <v>0</v>
      </c>
      <c r="F44" s="367">
        <v>0</v>
      </c>
    </row>
    <row r="45" spans="2:6" ht="24.75" customHeight="1" hidden="1" thickBot="1">
      <c r="B45" s="477" t="s">
        <v>328</v>
      </c>
      <c r="C45" s="366">
        <v>212280741</v>
      </c>
      <c r="D45" s="366">
        <v>216949599</v>
      </c>
      <c r="E45" s="366">
        <v>1808847</v>
      </c>
      <c r="F45" s="367">
        <v>1599266</v>
      </c>
    </row>
    <row r="46" spans="2:6" ht="9.75" customHeight="1" thickBot="1">
      <c r="B46" s="415"/>
      <c r="C46" s="488"/>
      <c r="D46" s="488"/>
      <c r="E46" s="389"/>
      <c r="F46" s="389"/>
    </row>
    <row r="47" spans="2:6" ht="15" customHeight="1">
      <c r="B47" s="489" t="s">
        <v>119</v>
      </c>
      <c r="C47" s="490">
        <v>95706104</v>
      </c>
      <c r="D47" s="490">
        <v>97390032</v>
      </c>
      <c r="E47" s="490">
        <v>608038</v>
      </c>
      <c r="F47" s="491">
        <v>522887</v>
      </c>
    </row>
    <row r="48" spans="2:6" ht="15" customHeight="1" thickBot="1">
      <c r="B48" s="492" t="s">
        <v>120</v>
      </c>
      <c r="C48" s="493">
        <v>116574637</v>
      </c>
      <c r="D48" s="493">
        <v>119559567</v>
      </c>
      <c r="E48" s="493">
        <v>1200809</v>
      </c>
      <c r="F48" s="494">
        <v>1076379</v>
      </c>
    </row>
    <row r="49" spans="3:4" ht="10.5">
      <c r="C49" s="62"/>
      <c r="D49" s="62"/>
    </row>
    <row r="50" spans="2:6" ht="10.5">
      <c r="B50" s="73"/>
      <c r="C50" s="58"/>
      <c r="D50" s="58"/>
      <c r="E50" s="58"/>
      <c r="F50" s="58"/>
    </row>
    <row r="51" spans="2:6" ht="10.5">
      <c r="B51" s="73"/>
      <c r="C51" s="58"/>
      <c r="D51" s="58"/>
      <c r="E51" s="58"/>
      <c r="F51" s="58"/>
    </row>
    <row r="52" spans="2:6" ht="15.75" customHeight="1" thickBot="1">
      <c r="B52" s="924"/>
      <c r="C52" s="917" t="s">
        <v>277</v>
      </c>
      <c r="D52" s="917"/>
      <c r="E52" s="917" t="s">
        <v>301</v>
      </c>
      <c r="F52" s="918"/>
    </row>
    <row r="53" spans="2:6" ht="15.75" customHeight="1">
      <c r="B53" s="925"/>
      <c r="C53" s="309" t="s">
        <v>278</v>
      </c>
      <c r="D53" s="309" t="s">
        <v>279</v>
      </c>
      <c r="E53" s="309" t="s">
        <v>150</v>
      </c>
      <c r="F53" s="320" t="s">
        <v>151</v>
      </c>
    </row>
    <row r="54" spans="2:6" ht="15" customHeight="1" thickBot="1">
      <c r="B54" s="471" t="s">
        <v>485</v>
      </c>
      <c r="C54" s="472"/>
      <c r="D54" s="472"/>
      <c r="E54" s="472"/>
      <c r="F54" s="472"/>
    </row>
    <row r="55" spans="2:6" ht="15" customHeight="1" thickBot="1">
      <c r="B55" s="307" t="s">
        <v>101</v>
      </c>
      <c r="C55" s="473"/>
      <c r="D55" s="473"/>
      <c r="E55" s="473"/>
      <c r="F55" s="473"/>
    </row>
    <row r="56" spans="2:6" ht="15" customHeight="1">
      <c r="B56" s="474" t="s">
        <v>102</v>
      </c>
      <c r="C56" s="475"/>
      <c r="D56" s="475"/>
      <c r="E56" s="475"/>
      <c r="F56" s="476"/>
    </row>
    <row r="57" spans="2:6" ht="15" customHeight="1">
      <c r="B57" s="405" t="s">
        <v>103</v>
      </c>
      <c r="C57" s="362">
        <v>13962295</v>
      </c>
      <c r="D57" s="362">
        <v>14011671</v>
      </c>
      <c r="E57" s="362">
        <v>105911</v>
      </c>
      <c r="F57" s="363">
        <v>118931</v>
      </c>
    </row>
    <row r="58" spans="2:6" ht="15" customHeight="1">
      <c r="B58" s="405" t="s">
        <v>104</v>
      </c>
      <c r="C58" s="362">
        <v>16318308</v>
      </c>
      <c r="D58" s="362">
        <v>16195356</v>
      </c>
      <c r="E58" s="362">
        <v>151039</v>
      </c>
      <c r="F58" s="363">
        <v>90225</v>
      </c>
    </row>
    <row r="59" spans="2:6" ht="15" customHeight="1">
      <c r="B59" s="405" t="s">
        <v>105</v>
      </c>
      <c r="C59" s="362">
        <v>6446870</v>
      </c>
      <c r="D59" s="362">
        <v>6492050</v>
      </c>
      <c r="E59" s="362">
        <v>43495</v>
      </c>
      <c r="F59" s="363">
        <v>78674</v>
      </c>
    </row>
    <row r="60" spans="2:6" ht="15" customHeight="1" thickBot="1">
      <c r="B60" s="406" t="s">
        <v>106</v>
      </c>
      <c r="C60" s="364">
        <v>3439254</v>
      </c>
      <c r="D60" s="364">
        <v>4097450</v>
      </c>
      <c r="E60" s="364">
        <v>47872</v>
      </c>
      <c r="F60" s="365">
        <v>54577</v>
      </c>
    </row>
    <row r="61" spans="2:6" ht="15" customHeight="1" thickBot="1">
      <c r="B61" s="477" t="s">
        <v>107</v>
      </c>
      <c r="C61" s="366">
        <v>40166727</v>
      </c>
      <c r="D61" s="366">
        <v>40796527</v>
      </c>
      <c r="E61" s="366">
        <v>348317</v>
      </c>
      <c r="F61" s="367">
        <v>342407</v>
      </c>
    </row>
    <row r="62" spans="2:6" ht="15" customHeight="1" thickBot="1">
      <c r="B62" s="474" t="s">
        <v>108</v>
      </c>
      <c r="C62" s="475">
        <v>80433</v>
      </c>
      <c r="D62" s="475">
        <v>80339</v>
      </c>
      <c r="E62" s="475">
        <v>0</v>
      </c>
      <c r="F62" s="476">
        <v>0</v>
      </c>
    </row>
    <row r="63" spans="2:6" ht="15" customHeight="1" hidden="1">
      <c r="B63" s="405" t="s">
        <v>109</v>
      </c>
      <c r="C63" s="362">
        <v>0</v>
      </c>
      <c r="D63" s="362">
        <v>0</v>
      </c>
      <c r="E63" s="362">
        <v>0</v>
      </c>
      <c r="F63" s="363">
        <v>0</v>
      </c>
    </row>
    <row r="64" spans="2:6" ht="15" customHeight="1" hidden="1" thickBot="1">
      <c r="B64" s="406" t="s">
        <v>157</v>
      </c>
      <c r="C64" s="364">
        <v>0</v>
      </c>
      <c r="D64" s="364">
        <v>0</v>
      </c>
      <c r="E64" s="364">
        <v>0</v>
      </c>
      <c r="F64" s="365">
        <v>0</v>
      </c>
    </row>
    <row r="65" spans="2:6" ht="15" customHeight="1" thickBot="1">
      <c r="B65" s="477" t="s">
        <v>110</v>
      </c>
      <c r="C65" s="366">
        <v>40247160</v>
      </c>
      <c r="D65" s="366">
        <v>40876866</v>
      </c>
      <c r="E65" s="366">
        <v>348317</v>
      </c>
      <c r="F65" s="367">
        <v>342407</v>
      </c>
    </row>
    <row r="66" spans="2:6" ht="9.75" customHeight="1" thickBot="1">
      <c r="B66" s="478"/>
      <c r="C66" s="479"/>
      <c r="D66" s="479"/>
      <c r="E66" s="388"/>
      <c r="F66" s="388"/>
    </row>
    <row r="67" spans="2:6" ht="15" customHeight="1" thickBot="1">
      <c r="B67" s="307" t="s">
        <v>111</v>
      </c>
      <c r="C67" s="473"/>
      <c r="D67" s="473"/>
      <c r="E67" s="473"/>
      <c r="F67" s="473"/>
    </row>
    <row r="68" spans="2:6" ht="15" customHeight="1">
      <c r="B68" s="474" t="s">
        <v>197</v>
      </c>
      <c r="C68" s="475">
        <v>205093783</v>
      </c>
      <c r="D68" s="475">
        <v>205093783</v>
      </c>
      <c r="E68" s="475">
        <v>2758408</v>
      </c>
      <c r="F68" s="476">
        <v>2789736</v>
      </c>
    </row>
    <row r="69" spans="2:6" ht="15" customHeight="1">
      <c r="B69" s="405" t="s">
        <v>113</v>
      </c>
      <c r="C69" s="362">
        <v>30032000</v>
      </c>
      <c r="D69" s="362">
        <v>37839000</v>
      </c>
      <c r="E69" s="362">
        <v>22713</v>
      </c>
      <c r="F69" s="363">
        <v>19186</v>
      </c>
    </row>
    <row r="70" spans="2:6" ht="16.5" customHeight="1" thickBot="1">
      <c r="B70" s="405" t="s">
        <v>114</v>
      </c>
      <c r="C70" s="362">
        <v>222315</v>
      </c>
      <c r="D70" s="362">
        <v>326127</v>
      </c>
      <c r="E70" s="362">
        <v>2267</v>
      </c>
      <c r="F70" s="363">
        <v>2571</v>
      </c>
    </row>
    <row r="71" spans="2:6" ht="16.5" customHeight="1" hidden="1" thickBot="1">
      <c r="B71" s="406" t="s">
        <v>115</v>
      </c>
      <c r="C71" s="364">
        <v>0</v>
      </c>
      <c r="D71" s="364">
        <v>0</v>
      </c>
      <c r="E71" s="364">
        <v>0</v>
      </c>
      <c r="F71" s="365">
        <v>0</v>
      </c>
    </row>
    <row r="72" spans="2:6" ht="16.5" customHeight="1" thickBot="1">
      <c r="B72" s="477" t="s">
        <v>116</v>
      </c>
      <c r="C72" s="366">
        <v>235348098</v>
      </c>
      <c r="D72" s="366">
        <v>243258910</v>
      </c>
      <c r="E72" s="366">
        <v>2783388</v>
      </c>
      <c r="F72" s="367">
        <v>2811493</v>
      </c>
    </row>
    <row r="73" spans="2:6" ht="15" customHeight="1" thickBot="1">
      <c r="B73" s="474" t="s">
        <v>117</v>
      </c>
      <c r="C73" s="475">
        <v>0</v>
      </c>
      <c r="D73" s="475">
        <v>738</v>
      </c>
      <c r="E73" s="475">
        <v>0</v>
      </c>
      <c r="F73" s="476">
        <v>0</v>
      </c>
    </row>
    <row r="74" spans="2:6" ht="16.5" customHeight="1" hidden="1" thickBot="1">
      <c r="B74" s="406" t="s">
        <v>137</v>
      </c>
      <c r="C74" s="364">
        <v>0</v>
      </c>
      <c r="D74" s="364">
        <v>0</v>
      </c>
      <c r="E74" s="364">
        <v>0</v>
      </c>
      <c r="F74" s="365">
        <v>0</v>
      </c>
    </row>
    <row r="75" spans="2:6" ht="16.5" customHeight="1" thickBot="1">
      <c r="B75" s="477" t="s">
        <v>232</v>
      </c>
      <c r="C75" s="366">
        <v>235348098</v>
      </c>
      <c r="D75" s="366">
        <v>243259648</v>
      </c>
      <c r="E75" s="366">
        <v>2783388</v>
      </c>
      <c r="F75" s="367">
        <v>2811493</v>
      </c>
    </row>
    <row r="76" spans="2:6" ht="9.75" customHeight="1" thickBot="1">
      <c r="B76" s="387"/>
      <c r="C76" s="480"/>
      <c r="D76" s="480"/>
      <c r="E76" s="480"/>
      <c r="F76" s="480"/>
    </row>
    <row r="77" spans="2:6" ht="15" customHeight="1" thickBot="1">
      <c r="B77" s="477" t="s">
        <v>142</v>
      </c>
      <c r="C77" s="366">
        <v>2582949</v>
      </c>
      <c r="D77" s="366">
        <v>1471990</v>
      </c>
      <c r="E77" s="366">
        <v>20168</v>
      </c>
      <c r="F77" s="367">
        <v>17724</v>
      </c>
    </row>
    <row r="78" spans="2:6" ht="9.75" customHeight="1" thickBot="1">
      <c r="B78" s="481"/>
      <c r="C78" s="482"/>
      <c r="D78" s="482"/>
      <c r="E78" s="482"/>
      <c r="F78" s="482"/>
    </row>
    <row r="79" spans="2:6" ht="15" customHeight="1" thickBot="1">
      <c r="B79" s="477" t="s">
        <v>303</v>
      </c>
      <c r="C79" s="366">
        <v>278178207</v>
      </c>
      <c r="D79" s="366">
        <v>285608504</v>
      </c>
      <c r="E79" s="366">
        <v>3151873</v>
      </c>
      <c r="F79" s="367">
        <v>3171624</v>
      </c>
    </row>
    <row r="80" spans="2:6" ht="9.75" customHeight="1" thickBot="1">
      <c r="B80" s="415"/>
      <c r="C80" s="479"/>
      <c r="D80" s="479"/>
      <c r="E80" s="388"/>
      <c r="F80" s="388"/>
    </row>
    <row r="81" spans="2:6" ht="15" customHeight="1" thickBot="1">
      <c r="B81" s="307" t="s">
        <v>139</v>
      </c>
      <c r="C81" s="473"/>
      <c r="D81" s="473"/>
      <c r="E81" s="473"/>
      <c r="F81" s="473"/>
    </row>
    <row r="82" spans="2:6" ht="15" customHeight="1">
      <c r="B82" s="474" t="s">
        <v>140</v>
      </c>
      <c r="C82" s="475">
        <v>5245822</v>
      </c>
      <c r="D82" s="475">
        <v>5245822</v>
      </c>
      <c r="E82" s="475">
        <v>146694</v>
      </c>
      <c r="F82" s="476">
        <v>2014</v>
      </c>
    </row>
    <row r="83" spans="2:6" ht="16.5" customHeight="1" hidden="1">
      <c r="B83" s="405" t="s">
        <v>108</v>
      </c>
      <c r="C83" s="362">
        <v>0</v>
      </c>
      <c r="D83" s="362">
        <v>0</v>
      </c>
      <c r="E83" s="362">
        <v>0</v>
      </c>
      <c r="F83" s="363">
        <v>0</v>
      </c>
    </row>
    <row r="84" spans="2:6" ht="15" customHeight="1">
      <c r="B84" s="405" t="s">
        <v>112</v>
      </c>
      <c r="C84" s="362">
        <v>5245822</v>
      </c>
      <c r="D84" s="362">
        <v>5245822</v>
      </c>
      <c r="E84" s="362">
        <v>146694</v>
      </c>
      <c r="F84" s="363">
        <v>2014</v>
      </c>
    </row>
    <row r="85" spans="2:6" ht="16.5" customHeight="1" hidden="1">
      <c r="B85" s="405" t="s">
        <v>141</v>
      </c>
      <c r="C85" s="362">
        <v>0</v>
      </c>
      <c r="D85" s="362">
        <v>0</v>
      </c>
      <c r="E85" s="362">
        <v>0</v>
      </c>
      <c r="F85" s="363">
        <v>0</v>
      </c>
    </row>
    <row r="86" spans="2:6" ht="16.5" customHeight="1" hidden="1">
      <c r="B86" s="405" t="s">
        <v>103</v>
      </c>
      <c r="C86" s="362">
        <v>0</v>
      </c>
      <c r="D86" s="362">
        <v>0</v>
      </c>
      <c r="E86" s="362">
        <v>0</v>
      </c>
      <c r="F86" s="363">
        <v>0</v>
      </c>
    </row>
    <row r="87" spans="2:6" ht="16.5" customHeight="1">
      <c r="B87" s="405" t="s">
        <v>143</v>
      </c>
      <c r="C87" s="362">
        <v>2455000</v>
      </c>
      <c r="D87" s="362">
        <v>2455000</v>
      </c>
      <c r="E87" s="362">
        <v>50761</v>
      </c>
      <c r="F87" s="363">
        <v>0</v>
      </c>
    </row>
    <row r="88" spans="2:6" ht="16.5" customHeight="1" thickBot="1">
      <c r="B88" s="483" t="s">
        <v>104</v>
      </c>
      <c r="C88" s="362">
        <v>2455000</v>
      </c>
      <c r="D88" s="362">
        <v>2455000</v>
      </c>
      <c r="E88" s="362">
        <v>50761</v>
      </c>
      <c r="F88" s="363">
        <v>0</v>
      </c>
    </row>
    <row r="89" spans="2:6" ht="16.5" customHeight="1" hidden="1" thickBot="1">
      <c r="B89" s="406" t="s">
        <v>146</v>
      </c>
      <c r="C89" s="364">
        <v>0</v>
      </c>
      <c r="D89" s="364">
        <v>0</v>
      </c>
      <c r="E89" s="364">
        <v>0</v>
      </c>
      <c r="F89" s="365">
        <v>0</v>
      </c>
    </row>
    <row r="90" spans="2:6" ht="15" customHeight="1" thickBot="1">
      <c r="B90" s="477" t="s">
        <v>147</v>
      </c>
      <c r="C90" s="366">
        <v>7700822</v>
      </c>
      <c r="D90" s="366">
        <v>7700822</v>
      </c>
      <c r="E90" s="366">
        <v>197455</v>
      </c>
      <c r="F90" s="367">
        <v>2014</v>
      </c>
    </row>
    <row r="91" spans="2:6" ht="9.75" customHeight="1" thickBot="1">
      <c r="B91" s="415"/>
      <c r="C91" s="484"/>
      <c r="D91" s="484"/>
      <c r="E91" s="485"/>
      <c r="F91" s="485"/>
    </row>
    <row r="92" spans="2:6" ht="15" customHeight="1" thickBot="1">
      <c r="B92" s="477" t="s">
        <v>327</v>
      </c>
      <c r="C92" s="366">
        <v>285879029</v>
      </c>
      <c r="D92" s="366">
        <v>293309326</v>
      </c>
      <c r="E92" s="366">
        <v>3349328</v>
      </c>
      <c r="F92" s="367">
        <v>3173638</v>
      </c>
    </row>
    <row r="93" spans="2:6" ht="9.75" customHeight="1" hidden="1" thickBot="1">
      <c r="B93" s="486"/>
      <c r="C93" s="487"/>
      <c r="D93" s="487"/>
      <c r="E93" s="487"/>
      <c r="F93" s="487"/>
    </row>
    <row r="94" spans="2:6" ht="16.5" customHeight="1" hidden="1" thickBot="1">
      <c r="B94" s="477" t="s">
        <v>530</v>
      </c>
      <c r="C94" s="366">
        <v>0</v>
      </c>
      <c r="D94" s="366">
        <v>0</v>
      </c>
      <c r="E94" s="366">
        <v>0</v>
      </c>
      <c r="F94" s="367">
        <v>0</v>
      </c>
    </row>
    <row r="95" spans="2:6" ht="24.75" customHeight="1" hidden="1" thickBot="1">
      <c r="B95" s="477" t="s">
        <v>328</v>
      </c>
      <c r="C95" s="366">
        <v>285879029</v>
      </c>
      <c r="D95" s="366">
        <v>293309326</v>
      </c>
      <c r="E95" s="366">
        <v>3349328</v>
      </c>
      <c r="F95" s="367">
        <v>3173638</v>
      </c>
    </row>
    <row r="96" spans="2:6" ht="9.75" customHeight="1" thickBot="1">
      <c r="B96" s="415"/>
      <c r="C96" s="488"/>
      <c r="D96" s="488"/>
      <c r="E96" s="389"/>
      <c r="F96" s="389"/>
    </row>
    <row r="97" spans="2:6" ht="15" customHeight="1">
      <c r="B97" s="489" t="s">
        <v>119</v>
      </c>
      <c r="C97" s="490">
        <v>142237718</v>
      </c>
      <c r="D97" s="490">
        <v>148828312</v>
      </c>
      <c r="E97" s="490">
        <v>854071</v>
      </c>
      <c r="F97" s="491">
        <v>831002</v>
      </c>
    </row>
    <row r="98" spans="2:6" ht="15" customHeight="1" thickBot="1">
      <c r="B98" s="492" t="s">
        <v>120</v>
      </c>
      <c r="C98" s="493">
        <v>143641311</v>
      </c>
      <c r="D98" s="493">
        <v>144481014</v>
      </c>
      <c r="E98" s="493">
        <v>2495257</v>
      </c>
      <c r="F98" s="494">
        <v>2342636</v>
      </c>
    </row>
    <row r="99" spans="3:4" ht="10.5">
      <c r="C99" s="62"/>
      <c r="D99" s="62"/>
    </row>
    <row r="100" spans="2:6" ht="10.5">
      <c r="B100" s="73"/>
      <c r="C100" s="58"/>
      <c r="D100" s="58"/>
      <c r="E100" s="58"/>
      <c r="F100" s="58"/>
    </row>
    <row r="102" spans="3:6" ht="10.5">
      <c r="C102" s="62"/>
      <c r="D102" s="62"/>
      <c r="E102" s="58"/>
      <c r="F102" s="58"/>
    </row>
    <row r="103" spans="3:4" ht="10.5">
      <c r="C103" s="62"/>
      <c r="D103" s="62"/>
    </row>
    <row r="104" spans="3:4" ht="10.5">
      <c r="C104" s="62"/>
      <c r="D104" s="62"/>
    </row>
    <row r="105" spans="3:4" ht="10.5">
      <c r="C105" s="62"/>
      <c r="D105" s="62"/>
    </row>
    <row r="106" spans="3:4" ht="10.5">
      <c r="C106" s="62"/>
      <c r="D106" s="62"/>
    </row>
    <row r="107" spans="3:4" ht="10.5">
      <c r="C107" s="62"/>
      <c r="D107" s="62"/>
    </row>
    <row r="108" spans="3:4" ht="10.5">
      <c r="C108" s="62"/>
      <c r="D108" s="62"/>
    </row>
    <row r="109" spans="3:4" ht="10.5">
      <c r="C109" s="62"/>
      <c r="D109" s="62"/>
    </row>
    <row r="110" spans="3:4" ht="10.5">
      <c r="C110" s="62"/>
      <c r="D110" s="62"/>
    </row>
    <row r="111" spans="3:4" ht="10.5">
      <c r="C111" s="62"/>
      <c r="D111" s="62"/>
    </row>
    <row r="112" spans="3:4" ht="10.5">
      <c r="C112" s="62"/>
      <c r="D112" s="62"/>
    </row>
    <row r="113" spans="3:4" ht="10.5">
      <c r="C113" s="62"/>
      <c r="D113" s="62"/>
    </row>
    <row r="114" spans="3:4" ht="10.5">
      <c r="C114" s="62"/>
      <c r="D114" s="62"/>
    </row>
    <row r="115" spans="3:4" ht="10.5">
      <c r="C115" s="62"/>
      <c r="D115" s="62"/>
    </row>
    <row r="116" spans="3:4" ht="10.5">
      <c r="C116" s="62"/>
      <c r="D116" s="62"/>
    </row>
    <row r="117" spans="3:4" ht="10.5">
      <c r="C117" s="62"/>
      <c r="D117" s="62"/>
    </row>
    <row r="118" spans="3:4" ht="10.5">
      <c r="C118" s="62"/>
      <c r="D118" s="62"/>
    </row>
    <row r="119" spans="3:4" ht="10.5">
      <c r="C119" s="62"/>
      <c r="D119" s="62"/>
    </row>
    <row r="120" spans="3:4" ht="10.5">
      <c r="C120" s="62"/>
      <c r="D120" s="62"/>
    </row>
    <row r="121" spans="3:4" ht="10.5">
      <c r="C121" s="62"/>
      <c r="D121" s="62"/>
    </row>
    <row r="122" spans="3:4" ht="10.5">
      <c r="C122" s="62"/>
      <c r="D122" s="62"/>
    </row>
    <row r="123" spans="3:4" ht="10.5">
      <c r="C123" s="62"/>
      <c r="D123" s="62"/>
    </row>
    <row r="124" spans="3:4" ht="10.5">
      <c r="C124" s="62"/>
      <c r="D124" s="62"/>
    </row>
    <row r="125" spans="3:4" ht="10.5">
      <c r="C125" s="62"/>
      <c r="D125" s="62"/>
    </row>
    <row r="126" spans="3:4" ht="10.5">
      <c r="C126" s="62"/>
      <c r="D126" s="62"/>
    </row>
    <row r="127" spans="3:4" ht="10.5">
      <c r="C127" s="62"/>
      <c r="D127" s="62"/>
    </row>
    <row r="128" spans="3:4" ht="10.5">
      <c r="C128" s="62"/>
      <c r="D128" s="62"/>
    </row>
    <row r="129" spans="3:4" ht="10.5">
      <c r="C129" s="62"/>
      <c r="D129" s="62"/>
    </row>
    <row r="130" spans="3:4" ht="10.5">
      <c r="C130" s="62"/>
      <c r="D130" s="62"/>
    </row>
    <row r="131" spans="3:4" ht="10.5">
      <c r="C131" s="62"/>
      <c r="D131" s="62"/>
    </row>
    <row r="132" spans="3:4" ht="10.5">
      <c r="C132" s="62"/>
      <c r="D132" s="62"/>
    </row>
    <row r="133" spans="3:4" ht="10.5">
      <c r="C133" s="62"/>
      <c r="D133" s="62"/>
    </row>
    <row r="134" spans="3:4" ht="10.5">
      <c r="C134" s="62"/>
      <c r="D134" s="62"/>
    </row>
    <row r="135" spans="3:4" ht="10.5">
      <c r="C135" s="62"/>
      <c r="D135" s="62"/>
    </row>
    <row r="136" spans="3:4" ht="10.5">
      <c r="C136" s="62"/>
      <c r="D136" s="62"/>
    </row>
    <row r="137" spans="3:4" ht="10.5">
      <c r="C137" s="62"/>
      <c r="D137" s="62"/>
    </row>
    <row r="138" spans="3:4" ht="10.5">
      <c r="C138" s="62"/>
      <c r="D138" s="62"/>
    </row>
    <row r="139" spans="3:4" ht="10.5">
      <c r="C139" s="62"/>
      <c r="D139" s="62"/>
    </row>
    <row r="140" spans="3:4" ht="10.5">
      <c r="C140" s="62"/>
      <c r="D140" s="62"/>
    </row>
    <row r="141" spans="3:4" ht="10.5">
      <c r="C141" s="62"/>
      <c r="D141" s="62"/>
    </row>
    <row r="142" spans="3:4" ht="10.5">
      <c r="C142" s="62"/>
      <c r="D142" s="62"/>
    </row>
    <row r="143" spans="3:4" ht="10.5">
      <c r="C143" s="62"/>
      <c r="D143" s="62"/>
    </row>
    <row r="144" spans="3:4" ht="10.5">
      <c r="C144" s="62"/>
      <c r="D144" s="62"/>
    </row>
    <row r="145" spans="3:4" ht="10.5">
      <c r="C145" s="62"/>
      <c r="D145" s="62"/>
    </row>
    <row r="146" spans="3:4" ht="10.5">
      <c r="C146" s="62"/>
      <c r="D146" s="62"/>
    </row>
    <row r="147" spans="3:4" ht="10.5">
      <c r="C147" s="62"/>
      <c r="D147" s="62"/>
    </row>
    <row r="148" spans="3:4" ht="10.5">
      <c r="C148" s="62"/>
      <c r="D148" s="62"/>
    </row>
    <row r="149" spans="3:4" ht="10.5">
      <c r="C149" s="62"/>
      <c r="D149" s="62"/>
    </row>
    <row r="150" spans="3:4" ht="10.5">
      <c r="C150" s="62"/>
      <c r="D150" s="62"/>
    </row>
    <row r="151" spans="3:4" ht="10.5">
      <c r="C151" s="62"/>
      <c r="D151" s="62"/>
    </row>
    <row r="152" spans="3:4" ht="10.5">
      <c r="C152" s="62"/>
      <c r="D152" s="62"/>
    </row>
    <row r="153" spans="3:4" ht="10.5">
      <c r="C153" s="62"/>
      <c r="D153" s="62"/>
    </row>
    <row r="154" spans="3:4" ht="10.5">
      <c r="C154" s="62"/>
      <c r="D154" s="62"/>
    </row>
    <row r="155" spans="3:4" ht="10.5">
      <c r="C155" s="62"/>
      <c r="D155" s="62"/>
    </row>
    <row r="156" spans="3:4" ht="10.5">
      <c r="C156" s="62"/>
      <c r="D156" s="62"/>
    </row>
    <row r="157" spans="3:4" ht="10.5">
      <c r="C157" s="62"/>
      <c r="D157" s="62"/>
    </row>
    <row r="158" spans="3:4" ht="10.5">
      <c r="C158" s="62"/>
      <c r="D158" s="62"/>
    </row>
    <row r="159" spans="3:4" ht="10.5">
      <c r="C159" s="62"/>
      <c r="D159" s="62"/>
    </row>
    <row r="160" spans="3:4" ht="10.5">
      <c r="C160" s="62"/>
      <c r="D160" s="62"/>
    </row>
    <row r="161" spans="3:4" ht="10.5">
      <c r="C161" s="62"/>
      <c r="D161" s="62"/>
    </row>
    <row r="162" spans="3:4" ht="10.5">
      <c r="C162" s="62"/>
      <c r="D162" s="62"/>
    </row>
    <row r="163" spans="3:4" ht="10.5">
      <c r="C163" s="62"/>
      <c r="D163" s="62"/>
    </row>
    <row r="164" spans="3:4" ht="10.5">
      <c r="C164" s="62"/>
      <c r="D164" s="62"/>
    </row>
    <row r="165" spans="3:4" ht="10.5">
      <c r="C165" s="62"/>
      <c r="D165" s="62"/>
    </row>
    <row r="166" spans="3:4" ht="10.5">
      <c r="C166" s="62"/>
      <c r="D166" s="62"/>
    </row>
    <row r="167" spans="3:4" ht="10.5">
      <c r="C167" s="62"/>
      <c r="D167" s="62"/>
    </row>
    <row r="168" spans="3:4" ht="10.5">
      <c r="C168" s="62"/>
      <c r="D168" s="62"/>
    </row>
    <row r="169" spans="3:4" ht="10.5">
      <c r="C169" s="62"/>
      <c r="D169" s="62"/>
    </row>
    <row r="170" spans="3:4" ht="10.5">
      <c r="C170" s="62"/>
      <c r="D170" s="62"/>
    </row>
    <row r="171" spans="3:4" ht="10.5">
      <c r="C171" s="62"/>
      <c r="D171" s="62"/>
    </row>
    <row r="172" spans="3:4" ht="10.5">
      <c r="C172" s="62"/>
      <c r="D172" s="62"/>
    </row>
    <row r="173" spans="3:4" ht="10.5">
      <c r="C173" s="62"/>
      <c r="D173" s="62"/>
    </row>
    <row r="174" spans="3:4" ht="10.5">
      <c r="C174" s="62"/>
      <c r="D174" s="62"/>
    </row>
    <row r="175" spans="3:4" ht="10.5">
      <c r="C175" s="62"/>
      <c r="D175" s="62"/>
    </row>
    <row r="176" spans="3:4" ht="10.5">
      <c r="C176" s="62"/>
      <c r="D176" s="62"/>
    </row>
    <row r="177" spans="3:4" ht="10.5">
      <c r="C177" s="62"/>
      <c r="D177" s="62"/>
    </row>
    <row r="178" spans="3:4" ht="10.5">
      <c r="C178" s="62"/>
      <c r="D178" s="62"/>
    </row>
    <row r="179" spans="3:4" ht="10.5">
      <c r="C179" s="62"/>
      <c r="D179" s="62"/>
    </row>
    <row r="180" spans="3:4" ht="10.5">
      <c r="C180" s="62"/>
      <c r="D180" s="62"/>
    </row>
    <row r="181" spans="3:4" ht="10.5">
      <c r="C181" s="62"/>
      <c r="D181" s="62"/>
    </row>
    <row r="182" spans="3:4" ht="10.5">
      <c r="C182" s="62"/>
      <c r="D182" s="62"/>
    </row>
    <row r="183" spans="3:4" ht="10.5">
      <c r="C183" s="62"/>
      <c r="D183" s="62"/>
    </row>
    <row r="184" spans="3:4" ht="10.5">
      <c r="C184" s="62"/>
      <c r="D184" s="62"/>
    </row>
    <row r="185" spans="3:4" ht="10.5">
      <c r="C185" s="62"/>
      <c r="D185" s="62"/>
    </row>
    <row r="186" spans="3:4" ht="10.5">
      <c r="C186" s="62"/>
      <c r="D186" s="62"/>
    </row>
    <row r="187" spans="3:4" ht="10.5">
      <c r="C187" s="62"/>
      <c r="D187" s="62"/>
    </row>
    <row r="188" spans="3:4" ht="10.5">
      <c r="C188" s="62"/>
      <c r="D188" s="62"/>
    </row>
    <row r="189" spans="3:4" ht="10.5">
      <c r="C189" s="62"/>
      <c r="D189" s="62"/>
    </row>
    <row r="190" spans="3:4" ht="10.5">
      <c r="C190" s="62"/>
      <c r="D190" s="62"/>
    </row>
    <row r="191" spans="3:4" ht="10.5">
      <c r="C191" s="62"/>
      <c r="D191" s="62"/>
    </row>
    <row r="192" spans="3:4" ht="10.5">
      <c r="C192" s="62"/>
      <c r="D192" s="62"/>
    </row>
    <row r="193" spans="3:4" ht="10.5">
      <c r="C193" s="62"/>
      <c r="D193" s="62"/>
    </row>
    <row r="194" spans="3:4" ht="10.5">
      <c r="C194" s="62"/>
      <c r="D194" s="62"/>
    </row>
    <row r="195" spans="3:4" ht="10.5">
      <c r="C195" s="62"/>
      <c r="D195" s="62"/>
    </row>
    <row r="196" spans="3:4" ht="10.5">
      <c r="C196" s="62"/>
      <c r="D196" s="62"/>
    </row>
    <row r="197" spans="3:4" ht="10.5">
      <c r="C197" s="62"/>
      <c r="D197" s="62"/>
    </row>
    <row r="198" spans="3:4" ht="10.5">
      <c r="C198" s="62"/>
      <c r="D198" s="62"/>
    </row>
    <row r="199" spans="3:4" ht="10.5">
      <c r="C199" s="62"/>
      <c r="D199" s="62"/>
    </row>
    <row r="200" spans="3:4" ht="10.5">
      <c r="C200" s="62"/>
      <c r="D200" s="62"/>
    </row>
    <row r="201" spans="3:4" ht="10.5">
      <c r="C201" s="62"/>
      <c r="D201" s="62"/>
    </row>
    <row r="202" spans="3:4" ht="10.5">
      <c r="C202" s="62"/>
      <c r="D202" s="62"/>
    </row>
    <row r="203" spans="3:4" ht="10.5">
      <c r="C203" s="62"/>
      <c r="D203" s="62"/>
    </row>
    <row r="204" spans="3:4" ht="10.5">
      <c r="C204" s="62"/>
      <c r="D204" s="62"/>
    </row>
    <row r="205" spans="3:4" ht="10.5">
      <c r="C205" s="62"/>
      <c r="D205" s="62"/>
    </row>
    <row r="206" spans="3:4" ht="10.5">
      <c r="C206" s="62"/>
      <c r="D206" s="62"/>
    </row>
    <row r="207" spans="3:4" ht="10.5">
      <c r="C207" s="62"/>
      <c r="D207" s="62"/>
    </row>
    <row r="208" spans="3:4" ht="10.5">
      <c r="C208" s="62"/>
      <c r="D208" s="62"/>
    </row>
    <row r="209" spans="3:4" ht="10.5">
      <c r="C209" s="62"/>
      <c r="D209" s="62"/>
    </row>
    <row r="210" spans="3:4" ht="10.5">
      <c r="C210" s="62"/>
      <c r="D210" s="62"/>
    </row>
    <row r="211" spans="3:4" ht="10.5">
      <c r="C211" s="62"/>
      <c r="D211" s="62"/>
    </row>
    <row r="212" spans="3:4" ht="10.5">
      <c r="C212" s="62"/>
      <c r="D212" s="62"/>
    </row>
    <row r="213" spans="3:4" ht="10.5">
      <c r="C213" s="62"/>
      <c r="D213" s="62"/>
    </row>
    <row r="214" spans="3:4" ht="10.5">
      <c r="C214" s="62"/>
      <c r="D214" s="62"/>
    </row>
    <row r="215" spans="3:4" ht="10.5">
      <c r="C215" s="62"/>
      <c r="D215" s="62"/>
    </row>
    <row r="216" spans="3:4" ht="10.5">
      <c r="C216" s="62"/>
      <c r="D216" s="62"/>
    </row>
    <row r="217" spans="3:4" ht="10.5">
      <c r="C217" s="62"/>
      <c r="D217" s="62"/>
    </row>
    <row r="218" spans="3:4" ht="10.5">
      <c r="C218" s="62"/>
      <c r="D218" s="62"/>
    </row>
    <row r="219" spans="3:4" ht="10.5">
      <c r="C219" s="62"/>
      <c r="D219" s="62"/>
    </row>
    <row r="220" spans="3:4" ht="10.5">
      <c r="C220" s="62"/>
      <c r="D220" s="62"/>
    </row>
    <row r="221" spans="3:4" ht="10.5">
      <c r="C221" s="62"/>
      <c r="D221" s="62"/>
    </row>
    <row r="222" spans="3:4" ht="10.5">
      <c r="C222" s="62"/>
      <c r="D222" s="62"/>
    </row>
    <row r="223" spans="3:4" ht="10.5">
      <c r="C223" s="62"/>
      <c r="D223" s="62"/>
    </row>
    <row r="224" spans="3:4" ht="10.5">
      <c r="C224" s="62"/>
      <c r="D224" s="62"/>
    </row>
    <row r="225" spans="3:4" ht="10.5">
      <c r="C225" s="62"/>
      <c r="D225" s="62"/>
    </row>
    <row r="226" spans="3:4" ht="10.5">
      <c r="C226" s="62"/>
      <c r="D226" s="62"/>
    </row>
    <row r="227" spans="3:4" ht="10.5">
      <c r="C227" s="62"/>
      <c r="D227" s="62"/>
    </row>
    <row r="228" spans="3:4" ht="10.5">
      <c r="C228" s="62"/>
      <c r="D228" s="62"/>
    </row>
    <row r="229" spans="3:4" ht="10.5">
      <c r="C229" s="62"/>
      <c r="D229" s="62"/>
    </row>
    <row r="230" spans="3:4" ht="10.5">
      <c r="C230" s="62"/>
      <c r="D230" s="62"/>
    </row>
    <row r="231" spans="3:4" ht="10.5">
      <c r="C231" s="62"/>
      <c r="D231" s="62"/>
    </row>
    <row r="232" spans="3:4" ht="10.5">
      <c r="C232" s="62"/>
      <c r="D232" s="62"/>
    </row>
    <row r="233" spans="3:4" ht="10.5">
      <c r="C233" s="62"/>
      <c r="D233" s="62"/>
    </row>
    <row r="234" spans="3:4" ht="10.5">
      <c r="C234" s="62"/>
      <c r="D234" s="62"/>
    </row>
    <row r="235" spans="3:4" ht="10.5">
      <c r="C235" s="62"/>
      <c r="D235" s="62"/>
    </row>
    <row r="236" spans="3:4" ht="10.5">
      <c r="C236" s="62"/>
      <c r="D236" s="62"/>
    </row>
    <row r="237" spans="3:4" ht="10.5">
      <c r="C237" s="62"/>
      <c r="D237" s="62"/>
    </row>
    <row r="238" spans="3:4" ht="10.5">
      <c r="C238" s="62"/>
      <c r="D238" s="62"/>
    </row>
    <row r="239" spans="3:4" ht="10.5">
      <c r="C239" s="62"/>
      <c r="D239" s="62"/>
    </row>
    <row r="240" spans="3:4" ht="10.5">
      <c r="C240" s="62"/>
      <c r="D240" s="62"/>
    </row>
    <row r="241" spans="3:4" ht="10.5">
      <c r="C241" s="62"/>
      <c r="D241" s="62"/>
    </row>
    <row r="242" spans="3:4" ht="10.5">
      <c r="C242" s="62"/>
      <c r="D242" s="62"/>
    </row>
    <row r="243" spans="3:4" ht="10.5">
      <c r="C243" s="62"/>
      <c r="D243" s="62"/>
    </row>
    <row r="244" spans="3:4" ht="10.5">
      <c r="C244" s="62"/>
      <c r="D244" s="62"/>
    </row>
    <row r="245" spans="3:4" ht="10.5">
      <c r="C245" s="62"/>
      <c r="D245" s="62"/>
    </row>
    <row r="246" spans="3:4" ht="10.5">
      <c r="C246" s="62"/>
      <c r="D246" s="62"/>
    </row>
    <row r="247" spans="3:4" ht="10.5">
      <c r="C247" s="62"/>
      <c r="D247" s="62"/>
    </row>
    <row r="248" spans="3:4" ht="10.5">
      <c r="C248" s="62"/>
      <c r="D248" s="62"/>
    </row>
    <row r="249" spans="3:4" ht="10.5">
      <c r="C249" s="62"/>
      <c r="D249" s="62"/>
    </row>
    <row r="250" spans="3:4" ht="10.5">
      <c r="C250" s="62"/>
      <c r="D250" s="62"/>
    </row>
    <row r="251" spans="3:4" ht="10.5">
      <c r="C251" s="62"/>
      <c r="D251" s="62"/>
    </row>
    <row r="252" spans="3:4" ht="10.5">
      <c r="C252" s="62"/>
      <c r="D252" s="62"/>
    </row>
    <row r="253" spans="3:4" ht="10.5">
      <c r="C253" s="62"/>
      <c r="D253" s="62"/>
    </row>
    <row r="254" spans="3:4" ht="10.5">
      <c r="C254" s="62"/>
      <c r="D254" s="62"/>
    </row>
    <row r="255" spans="3:4" ht="10.5">
      <c r="C255" s="62"/>
      <c r="D255" s="62"/>
    </row>
    <row r="256" spans="3:4" ht="10.5">
      <c r="C256" s="62"/>
      <c r="D256" s="62"/>
    </row>
    <row r="257" spans="3:4" ht="10.5">
      <c r="C257" s="62"/>
      <c r="D257" s="62"/>
    </row>
    <row r="258" spans="3:4" ht="10.5">
      <c r="C258" s="62"/>
      <c r="D258" s="62"/>
    </row>
    <row r="259" spans="3:4" ht="10.5">
      <c r="C259" s="62"/>
      <c r="D259" s="62"/>
    </row>
    <row r="260" spans="3:4" ht="10.5">
      <c r="C260" s="62"/>
      <c r="D260" s="62"/>
    </row>
    <row r="261" spans="3:4" ht="10.5">
      <c r="C261" s="62"/>
      <c r="D261" s="62"/>
    </row>
    <row r="262" spans="3:4" ht="10.5">
      <c r="C262" s="62"/>
      <c r="D262" s="62"/>
    </row>
    <row r="263" spans="3:4" ht="10.5">
      <c r="C263" s="62"/>
      <c r="D263" s="62"/>
    </row>
    <row r="264" spans="3:4" ht="10.5">
      <c r="C264" s="62"/>
      <c r="D264" s="62"/>
    </row>
    <row r="265" spans="3:4" ht="10.5">
      <c r="C265" s="62"/>
      <c r="D265" s="62"/>
    </row>
    <row r="266" spans="3:4" ht="10.5">
      <c r="C266" s="62"/>
      <c r="D266" s="62"/>
    </row>
    <row r="267" spans="3:4" ht="10.5">
      <c r="C267" s="62"/>
      <c r="D267" s="62"/>
    </row>
    <row r="268" spans="3:4" ht="10.5">
      <c r="C268" s="62"/>
      <c r="D268" s="62"/>
    </row>
    <row r="269" spans="3:4" ht="10.5">
      <c r="C269" s="62"/>
      <c r="D269" s="62"/>
    </row>
    <row r="270" spans="3:4" ht="10.5">
      <c r="C270" s="62"/>
      <c r="D270" s="62"/>
    </row>
    <row r="271" spans="3:4" ht="10.5">
      <c r="C271" s="62"/>
      <c r="D271" s="62"/>
    </row>
    <row r="272" spans="3:4" ht="10.5">
      <c r="C272" s="62"/>
      <c r="D272" s="62"/>
    </row>
    <row r="273" spans="3:4" ht="10.5">
      <c r="C273" s="62"/>
      <c r="D273" s="62"/>
    </row>
    <row r="274" spans="3:4" ht="10.5">
      <c r="C274" s="62"/>
      <c r="D274" s="62"/>
    </row>
    <row r="275" spans="3:4" ht="10.5">
      <c r="C275" s="62"/>
      <c r="D275" s="62"/>
    </row>
    <row r="276" spans="3:4" ht="10.5">
      <c r="C276" s="62"/>
      <c r="D276" s="62"/>
    </row>
    <row r="277" spans="3:4" ht="10.5">
      <c r="C277" s="62"/>
      <c r="D277" s="62"/>
    </row>
    <row r="278" spans="3:4" ht="10.5">
      <c r="C278" s="62"/>
      <c r="D278" s="62"/>
    </row>
    <row r="279" spans="3:4" ht="10.5">
      <c r="C279" s="62"/>
      <c r="D279" s="62"/>
    </row>
    <row r="280" spans="3:4" ht="10.5">
      <c r="C280" s="62"/>
      <c r="D280" s="62"/>
    </row>
    <row r="281" spans="3:4" ht="10.5">
      <c r="C281" s="62"/>
      <c r="D281" s="62"/>
    </row>
    <row r="282" spans="3:4" ht="10.5">
      <c r="C282" s="62"/>
      <c r="D282" s="62"/>
    </row>
    <row r="283" spans="3:4" ht="10.5">
      <c r="C283" s="62"/>
      <c r="D283" s="62"/>
    </row>
    <row r="284" spans="3:4" ht="10.5">
      <c r="C284" s="62"/>
      <c r="D284" s="62"/>
    </row>
    <row r="285" spans="3:4" ht="10.5">
      <c r="C285" s="62"/>
      <c r="D285" s="62"/>
    </row>
    <row r="286" spans="3:4" ht="10.5">
      <c r="C286" s="62"/>
      <c r="D286" s="62"/>
    </row>
    <row r="287" spans="3:4" ht="10.5">
      <c r="C287" s="62"/>
      <c r="D287" s="62"/>
    </row>
    <row r="288" spans="3:4" ht="10.5">
      <c r="C288" s="62"/>
      <c r="D288" s="62"/>
    </row>
    <row r="289" spans="3:4" ht="10.5">
      <c r="C289" s="62"/>
      <c r="D289" s="62"/>
    </row>
    <row r="290" spans="3:4" ht="10.5">
      <c r="C290" s="62"/>
      <c r="D290" s="62"/>
    </row>
    <row r="291" spans="3:4" ht="10.5">
      <c r="C291" s="62"/>
      <c r="D291" s="62"/>
    </row>
    <row r="292" spans="3:4" ht="10.5">
      <c r="C292" s="62"/>
      <c r="D292" s="62"/>
    </row>
    <row r="293" spans="3:4" ht="10.5">
      <c r="C293" s="62"/>
      <c r="D293" s="62"/>
    </row>
    <row r="294" spans="3:4" ht="10.5">
      <c r="C294" s="62"/>
      <c r="D294" s="62"/>
    </row>
    <row r="295" spans="3:4" ht="10.5">
      <c r="C295" s="62"/>
      <c r="D295" s="62"/>
    </row>
    <row r="296" spans="3:4" ht="10.5">
      <c r="C296" s="62"/>
      <c r="D296" s="62"/>
    </row>
    <row r="297" spans="3:4" ht="10.5">
      <c r="C297" s="62"/>
      <c r="D297" s="62"/>
    </row>
    <row r="298" spans="3:4" ht="10.5">
      <c r="C298" s="62"/>
      <c r="D298" s="62"/>
    </row>
    <row r="299" spans="3:4" ht="10.5">
      <c r="C299" s="62"/>
      <c r="D299" s="62"/>
    </row>
    <row r="300" spans="3:4" ht="10.5">
      <c r="C300" s="62"/>
      <c r="D300" s="62"/>
    </row>
    <row r="301" spans="3:4" ht="10.5">
      <c r="C301" s="62"/>
      <c r="D301" s="62"/>
    </row>
    <row r="302" spans="3:4" ht="10.5">
      <c r="C302" s="62"/>
      <c r="D302" s="62"/>
    </row>
    <row r="303" spans="3:4" ht="10.5">
      <c r="C303" s="62"/>
      <c r="D303" s="62"/>
    </row>
    <row r="304" spans="3:4" ht="10.5">
      <c r="C304" s="62"/>
      <c r="D304" s="62"/>
    </row>
    <row r="305" spans="3:4" ht="10.5">
      <c r="C305" s="62"/>
      <c r="D305" s="62"/>
    </row>
    <row r="306" spans="3:4" ht="10.5">
      <c r="C306" s="62"/>
      <c r="D306" s="62"/>
    </row>
    <row r="307" spans="3:4" ht="10.5">
      <c r="C307" s="62"/>
      <c r="D307" s="62"/>
    </row>
    <row r="308" spans="3:4" ht="10.5">
      <c r="C308" s="62"/>
      <c r="D308" s="62"/>
    </row>
    <row r="309" spans="3:4" ht="10.5">
      <c r="C309" s="62"/>
      <c r="D309" s="62"/>
    </row>
    <row r="310" spans="3:4" ht="10.5">
      <c r="C310" s="62"/>
      <c r="D310" s="62"/>
    </row>
    <row r="311" spans="3:4" ht="10.5">
      <c r="C311" s="62"/>
      <c r="D311" s="62"/>
    </row>
    <row r="312" spans="3:4" ht="10.5">
      <c r="C312" s="62"/>
      <c r="D312" s="62"/>
    </row>
    <row r="313" spans="3:4" ht="10.5">
      <c r="C313" s="62"/>
      <c r="D313" s="62"/>
    </row>
    <row r="314" spans="3:4" ht="10.5">
      <c r="C314" s="62"/>
      <c r="D314" s="62"/>
    </row>
    <row r="315" spans="3:4" ht="10.5">
      <c r="C315" s="62"/>
      <c r="D315" s="62"/>
    </row>
    <row r="316" spans="3:4" ht="10.5">
      <c r="C316" s="62"/>
      <c r="D316" s="62"/>
    </row>
    <row r="317" spans="3:4" ht="10.5">
      <c r="C317" s="62"/>
      <c r="D317" s="62"/>
    </row>
    <row r="318" spans="3:4" ht="10.5">
      <c r="C318" s="62"/>
      <c r="D318" s="62"/>
    </row>
    <row r="319" spans="3:4" ht="10.5">
      <c r="C319" s="62"/>
      <c r="D319" s="62"/>
    </row>
    <row r="320" spans="3:4" ht="10.5">
      <c r="C320" s="62"/>
      <c r="D320" s="62"/>
    </row>
    <row r="321" spans="3:4" ht="10.5">
      <c r="C321" s="62"/>
      <c r="D321" s="62"/>
    </row>
    <row r="322" spans="3:4" ht="10.5">
      <c r="C322" s="62"/>
      <c r="D322" s="62"/>
    </row>
    <row r="323" spans="3:4" ht="10.5">
      <c r="C323" s="62"/>
      <c r="D323" s="62"/>
    </row>
    <row r="324" spans="3:4" ht="10.5">
      <c r="C324" s="62"/>
      <c r="D324" s="62"/>
    </row>
    <row r="325" spans="3:4" ht="10.5">
      <c r="C325" s="62"/>
      <c r="D325" s="62"/>
    </row>
    <row r="326" spans="3:4" ht="10.5">
      <c r="C326" s="62"/>
      <c r="D326" s="62"/>
    </row>
    <row r="327" spans="3:4" ht="10.5">
      <c r="C327" s="62"/>
      <c r="D327" s="62"/>
    </row>
    <row r="328" spans="3:4" ht="10.5">
      <c r="C328" s="62"/>
      <c r="D328" s="62"/>
    </row>
    <row r="329" spans="3:4" ht="10.5">
      <c r="C329" s="62"/>
      <c r="D329" s="62"/>
    </row>
    <row r="330" spans="3:4" ht="10.5">
      <c r="C330" s="62"/>
      <c r="D330" s="62"/>
    </row>
    <row r="331" spans="3:4" ht="10.5">
      <c r="C331" s="62"/>
      <c r="D331" s="62"/>
    </row>
    <row r="332" spans="3:4" ht="10.5">
      <c r="C332" s="62"/>
      <c r="D332" s="62"/>
    </row>
    <row r="333" spans="3:4" ht="10.5">
      <c r="C333" s="62"/>
      <c r="D333" s="62"/>
    </row>
    <row r="334" spans="3:4" ht="10.5">
      <c r="C334" s="62"/>
      <c r="D334" s="62"/>
    </row>
    <row r="335" spans="3:4" ht="10.5">
      <c r="C335" s="62"/>
      <c r="D335" s="62"/>
    </row>
    <row r="336" spans="3:4" ht="10.5">
      <c r="C336" s="62"/>
      <c r="D336" s="62"/>
    </row>
    <row r="337" spans="3:4" ht="10.5">
      <c r="C337" s="62"/>
      <c r="D337" s="62"/>
    </row>
    <row r="338" spans="3:4" ht="10.5">
      <c r="C338" s="62"/>
      <c r="D338" s="62"/>
    </row>
    <row r="339" spans="3:4" ht="10.5">
      <c r="C339" s="62"/>
      <c r="D339" s="62"/>
    </row>
    <row r="340" spans="3:4" ht="10.5">
      <c r="C340" s="62"/>
      <c r="D340" s="62"/>
    </row>
    <row r="341" spans="3:4" ht="10.5">
      <c r="C341" s="62"/>
      <c r="D341" s="62"/>
    </row>
    <row r="342" spans="3:4" ht="10.5">
      <c r="C342" s="62"/>
      <c r="D342" s="62"/>
    </row>
    <row r="343" spans="3:4" ht="10.5">
      <c r="C343" s="62"/>
      <c r="D343" s="62"/>
    </row>
    <row r="344" spans="3:4" ht="10.5">
      <c r="C344" s="62"/>
      <c r="D344" s="62"/>
    </row>
    <row r="345" spans="3:4" ht="10.5">
      <c r="C345" s="62"/>
      <c r="D345" s="62"/>
    </row>
    <row r="346" spans="3:4" ht="10.5">
      <c r="C346" s="62"/>
      <c r="D346" s="62"/>
    </row>
    <row r="347" spans="3:4" ht="10.5">
      <c r="C347" s="62"/>
      <c r="D347" s="62"/>
    </row>
    <row r="348" spans="3:4" ht="10.5">
      <c r="C348" s="62"/>
      <c r="D348" s="62"/>
    </row>
    <row r="349" spans="3:4" ht="10.5">
      <c r="C349" s="62"/>
      <c r="D349" s="62"/>
    </row>
    <row r="350" spans="3:4" ht="10.5">
      <c r="C350" s="62"/>
      <c r="D350" s="62"/>
    </row>
    <row r="351" spans="3:4" ht="10.5">
      <c r="C351" s="62"/>
      <c r="D351" s="62"/>
    </row>
    <row r="352" spans="3:4" ht="10.5">
      <c r="C352" s="62"/>
      <c r="D352" s="62"/>
    </row>
    <row r="353" spans="3:4" ht="10.5">
      <c r="C353" s="62"/>
      <c r="D353" s="62"/>
    </row>
    <row r="354" spans="3:4" ht="10.5">
      <c r="C354" s="62"/>
      <c r="D354" s="62"/>
    </row>
    <row r="355" spans="3:4" ht="10.5">
      <c r="C355" s="62"/>
      <c r="D355" s="62"/>
    </row>
    <row r="356" spans="3:4" ht="10.5">
      <c r="C356" s="62"/>
      <c r="D356" s="62"/>
    </row>
    <row r="357" spans="3:4" ht="10.5">
      <c r="C357" s="62"/>
      <c r="D357" s="62"/>
    </row>
    <row r="358" spans="3:4" ht="10.5">
      <c r="C358" s="62"/>
      <c r="D358" s="62"/>
    </row>
    <row r="359" spans="3:4" ht="10.5">
      <c r="C359" s="62"/>
      <c r="D359" s="62"/>
    </row>
    <row r="360" spans="3:4" ht="10.5">
      <c r="C360" s="62"/>
      <c r="D360" s="62"/>
    </row>
    <row r="361" spans="3:4" ht="10.5">
      <c r="C361" s="62"/>
      <c r="D361" s="62"/>
    </row>
    <row r="362" spans="3:4" ht="10.5">
      <c r="C362" s="62"/>
      <c r="D362" s="62"/>
    </row>
    <row r="363" spans="3:4" ht="10.5">
      <c r="C363" s="62"/>
      <c r="D363" s="62"/>
    </row>
    <row r="364" spans="3:4" ht="10.5">
      <c r="C364" s="62"/>
      <c r="D364" s="62"/>
    </row>
    <row r="365" spans="3:4" ht="10.5">
      <c r="C365" s="62"/>
      <c r="D365" s="62"/>
    </row>
    <row r="366" spans="3:4" ht="10.5">
      <c r="C366" s="62"/>
      <c r="D366" s="62"/>
    </row>
    <row r="367" spans="3:4" ht="10.5">
      <c r="C367" s="62"/>
      <c r="D367" s="62"/>
    </row>
    <row r="368" spans="3:4" ht="10.5">
      <c r="C368" s="62"/>
      <c r="D368" s="62"/>
    </row>
    <row r="369" spans="3:4" ht="10.5">
      <c r="C369" s="62"/>
      <c r="D369" s="62"/>
    </row>
    <row r="370" spans="3:4" ht="10.5">
      <c r="C370" s="62"/>
      <c r="D370" s="62"/>
    </row>
    <row r="371" spans="3:4" ht="10.5">
      <c r="C371" s="62"/>
      <c r="D371" s="62"/>
    </row>
    <row r="372" spans="3:4" ht="10.5">
      <c r="C372" s="62"/>
      <c r="D372" s="62"/>
    </row>
    <row r="373" spans="3:4" ht="10.5">
      <c r="C373" s="62"/>
      <c r="D373" s="62"/>
    </row>
    <row r="374" spans="3:4" ht="10.5">
      <c r="C374" s="62"/>
      <c r="D374" s="62"/>
    </row>
    <row r="375" spans="3:4" ht="10.5">
      <c r="C375" s="62"/>
      <c r="D375" s="62"/>
    </row>
    <row r="376" spans="3:4" ht="10.5">
      <c r="C376" s="62"/>
      <c r="D376" s="62"/>
    </row>
    <row r="377" spans="3:4" ht="10.5">
      <c r="C377" s="62"/>
      <c r="D377" s="62"/>
    </row>
    <row r="378" spans="3:4" ht="10.5">
      <c r="C378" s="62"/>
      <c r="D378" s="62"/>
    </row>
    <row r="379" spans="3:4" ht="10.5">
      <c r="C379" s="62"/>
      <c r="D379" s="62"/>
    </row>
    <row r="380" spans="3:4" ht="10.5">
      <c r="C380" s="62"/>
      <c r="D380" s="62"/>
    </row>
    <row r="381" spans="3:4" ht="10.5">
      <c r="C381" s="62"/>
      <c r="D381" s="62"/>
    </row>
    <row r="382" spans="3:4" ht="10.5">
      <c r="C382" s="62"/>
      <c r="D382" s="62"/>
    </row>
    <row r="383" spans="3:4" ht="10.5">
      <c r="C383" s="62"/>
      <c r="D383" s="62"/>
    </row>
    <row r="384" spans="3:4" ht="10.5">
      <c r="C384" s="62"/>
      <c r="D384" s="62"/>
    </row>
    <row r="385" spans="3:4" ht="10.5">
      <c r="C385" s="62"/>
      <c r="D385" s="62"/>
    </row>
    <row r="386" spans="3:4" ht="10.5">
      <c r="C386" s="62"/>
      <c r="D386" s="62"/>
    </row>
    <row r="387" spans="3:4" ht="10.5">
      <c r="C387" s="62"/>
      <c r="D387" s="62"/>
    </row>
    <row r="388" spans="3:4" ht="10.5">
      <c r="C388" s="62"/>
      <c r="D388" s="62"/>
    </row>
    <row r="389" spans="3:4" ht="10.5">
      <c r="C389" s="62"/>
      <c r="D389" s="62"/>
    </row>
    <row r="390" spans="3:4" ht="10.5">
      <c r="C390" s="62"/>
      <c r="D390" s="62"/>
    </row>
    <row r="391" spans="3:4" ht="10.5">
      <c r="C391" s="62"/>
      <c r="D391" s="62"/>
    </row>
    <row r="392" spans="3:4" ht="10.5">
      <c r="C392" s="62"/>
      <c r="D392" s="62"/>
    </row>
    <row r="393" spans="3:4" ht="10.5">
      <c r="C393" s="62"/>
      <c r="D393" s="62"/>
    </row>
    <row r="394" spans="3:4" ht="10.5">
      <c r="C394" s="62"/>
      <c r="D394" s="62"/>
    </row>
    <row r="395" spans="3:4" ht="10.5">
      <c r="C395" s="62"/>
      <c r="D395" s="62"/>
    </row>
    <row r="396" spans="3:4" ht="10.5">
      <c r="C396" s="62"/>
      <c r="D396" s="62"/>
    </row>
    <row r="397" spans="3:4" ht="10.5">
      <c r="C397" s="62"/>
      <c r="D397" s="62"/>
    </row>
    <row r="398" spans="3:4" ht="10.5">
      <c r="C398" s="62"/>
      <c r="D398" s="62"/>
    </row>
    <row r="399" spans="3:4" ht="10.5">
      <c r="C399" s="62"/>
      <c r="D399" s="62"/>
    </row>
    <row r="400" spans="3:4" ht="10.5">
      <c r="C400" s="62"/>
      <c r="D400" s="62"/>
    </row>
    <row r="401" spans="3:4" ht="10.5">
      <c r="C401" s="62"/>
      <c r="D401" s="62"/>
    </row>
    <row r="402" spans="3:4" ht="10.5">
      <c r="C402" s="62"/>
      <c r="D402" s="62"/>
    </row>
    <row r="403" spans="3:4" ht="10.5">
      <c r="C403" s="62"/>
      <c r="D403" s="62"/>
    </row>
    <row r="404" spans="3:4" ht="10.5">
      <c r="C404" s="62"/>
      <c r="D404" s="62"/>
    </row>
    <row r="405" spans="3:4" ht="10.5">
      <c r="C405" s="62"/>
      <c r="D405" s="62"/>
    </row>
    <row r="406" spans="3:4" ht="10.5">
      <c r="C406" s="62"/>
      <c r="D406" s="62"/>
    </row>
    <row r="407" spans="3:4" ht="10.5">
      <c r="C407" s="62"/>
      <c r="D407" s="62"/>
    </row>
    <row r="408" spans="3:4" ht="10.5">
      <c r="C408" s="62"/>
      <c r="D408" s="62"/>
    </row>
    <row r="409" spans="3:4" ht="10.5">
      <c r="C409" s="62"/>
      <c r="D409" s="62"/>
    </row>
    <row r="410" spans="3:4" ht="10.5">
      <c r="C410" s="62"/>
      <c r="D410" s="62"/>
    </row>
    <row r="411" spans="3:4" ht="10.5">
      <c r="C411" s="62"/>
      <c r="D411" s="62"/>
    </row>
    <row r="412" spans="3:4" ht="10.5">
      <c r="C412" s="62"/>
      <c r="D412" s="62"/>
    </row>
    <row r="413" spans="3:4" ht="10.5">
      <c r="C413" s="62"/>
      <c r="D413" s="62"/>
    </row>
    <row r="414" spans="3:4" ht="10.5">
      <c r="C414" s="62"/>
      <c r="D414" s="62"/>
    </row>
    <row r="415" spans="3:4" ht="10.5">
      <c r="C415" s="62"/>
      <c r="D415" s="62"/>
    </row>
    <row r="416" spans="3:4" ht="10.5">
      <c r="C416" s="62"/>
      <c r="D416" s="62"/>
    </row>
    <row r="417" spans="3:4" ht="10.5">
      <c r="C417" s="62"/>
      <c r="D417" s="62"/>
    </row>
    <row r="418" spans="3:4" ht="10.5">
      <c r="C418" s="62"/>
      <c r="D418" s="62"/>
    </row>
    <row r="419" spans="3:4" ht="10.5">
      <c r="C419" s="62"/>
      <c r="D419" s="62"/>
    </row>
    <row r="420" spans="3:4" ht="10.5">
      <c r="C420" s="62"/>
      <c r="D420" s="62"/>
    </row>
    <row r="421" spans="3:4" ht="10.5">
      <c r="C421" s="62"/>
      <c r="D421" s="62"/>
    </row>
    <row r="422" spans="3:4" ht="10.5">
      <c r="C422" s="62"/>
      <c r="D422" s="62"/>
    </row>
    <row r="423" spans="3:4" ht="10.5">
      <c r="C423" s="62"/>
      <c r="D423" s="62"/>
    </row>
    <row r="424" spans="3:4" ht="10.5">
      <c r="C424" s="62"/>
      <c r="D424" s="62"/>
    </row>
    <row r="425" spans="3:4" ht="10.5">
      <c r="C425" s="62"/>
      <c r="D425" s="62"/>
    </row>
    <row r="426" spans="3:4" ht="10.5">
      <c r="C426" s="62"/>
      <c r="D426" s="62"/>
    </row>
    <row r="427" spans="3:4" ht="10.5">
      <c r="C427" s="62"/>
      <c r="D427" s="62"/>
    </row>
    <row r="428" spans="3:4" ht="10.5">
      <c r="C428" s="62"/>
      <c r="D428" s="62"/>
    </row>
    <row r="429" spans="3:4" ht="10.5">
      <c r="C429" s="62"/>
      <c r="D429" s="62"/>
    </row>
    <row r="430" spans="3:4" ht="10.5">
      <c r="C430" s="62"/>
      <c r="D430" s="62"/>
    </row>
    <row r="431" spans="3:4" ht="10.5">
      <c r="C431" s="62"/>
      <c r="D431" s="62"/>
    </row>
    <row r="432" spans="3:4" ht="10.5">
      <c r="C432" s="62"/>
      <c r="D432" s="62"/>
    </row>
    <row r="433" spans="3:4" ht="10.5">
      <c r="C433" s="62"/>
      <c r="D433" s="62"/>
    </row>
    <row r="434" spans="3:4" ht="10.5">
      <c r="C434" s="62"/>
      <c r="D434" s="62"/>
    </row>
    <row r="435" spans="3:4" ht="10.5">
      <c r="C435" s="62"/>
      <c r="D435" s="62"/>
    </row>
    <row r="436" spans="3:4" ht="10.5">
      <c r="C436" s="62"/>
      <c r="D436" s="62"/>
    </row>
    <row r="437" spans="3:4" ht="10.5">
      <c r="C437" s="62"/>
      <c r="D437" s="62"/>
    </row>
    <row r="438" spans="3:4" ht="10.5">
      <c r="C438" s="62"/>
      <c r="D438" s="62"/>
    </row>
    <row r="439" spans="3:4" ht="10.5">
      <c r="C439" s="62"/>
      <c r="D439" s="62"/>
    </row>
    <row r="440" spans="3:4" ht="10.5">
      <c r="C440" s="62"/>
      <c r="D440" s="62"/>
    </row>
    <row r="441" spans="3:4" ht="10.5">
      <c r="C441" s="62"/>
      <c r="D441" s="62"/>
    </row>
    <row r="442" spans="3:4" ht="10.5">
      <c r="C442" s="62"/>
      <c r="D442" s="62"/>
    </row>
    <row r="443" spans="3:4" ht="10.5">
      <c r="C443" s="62"/>
      <c r="D443" s="62"/>
    </row>
    <row r="444" spans="3:4" ht="10.5">
      <c r="C444" s="62"/>
      <c r="D444" s="62"/>
    </row>
    <row r="445" spans="3:4" ht="10.5">
      <c r="C445" s="62"/>
      <c r="D445" s="62"/>
    </row>
    <row r="446" spans="3:4" ht="10.5">
      <c r="C446" s="62"/>
      <c r="D446" s="62"/>
    </row>
    <row r="447" spans="3:4" ht="10.5">
      <c r="C447" s="62"/>
      <c r="D447" s="62"/>
    </row>
    <row r="448" spans="3:4" ht="10.5">
      <c r="C448" s="62"/>
      <c r="D448" s="62"/>
    </row>
    <row r="449" spans="3:4" ht="10.5">
      <c r="C449" s="62"/>
      <c r="D449" s="62"/>
    </row>
    <row r="450" spans="3:4" ht="10.5">
      <c r="C450" s="62"/>
      <c r="D450" s="62"/>
    </row>
    <row r="451" spans="3:4" ht="10.5">
      <c r="C451" s="62"/>
      <c r="D451" s="62"/>
    </row>
    <row r="452" spans="3:4" ht="10.5">
      <c r="C452" s="62"/>
      <c r="D452" s="62"/>
    </row>
    <row r="453" spans="3:4" ht="10.5">
      <c r="C453" s="62"/>
      <c r="D453" s="62"/>
    </row>
    <row r="454" spans="3:4" ht="10.5">
      <c r="C454" s="62"/>
      <c r="D454" s="62"/>
    </row>
    <row r="455" spans="3:4" ht="10.5">
      <c r="C455" s="62"/>
      <c r="D455" s="62"/>
    </row>
    <row r="456" spans="3:4" ht="10.5">
      <c r="C456" s="62"/>
      <c r="D456" s="62"/>
    </row>
    <row r="457" spans="3:4" ht="10.5">
      <c r="C457" s="62"/>
      <c r="D457" s="62"/>
    </row>
    <row r="458" spans="3:4" ht="10.5">
      <c r="C458" s="62"/>
      <c r="D458" s="62"/>
    </row>
    <row r="459" spans="3:4" ht="10.5">
      <c r="C459" s="62"/>
      <c r="D459" s="62"/>
    </row>
    <row r="460" spans="3:4" ht="10.5">
      <c r="C460" s="62"/>
      <c r="D460" s="62"/>
    </row>
    <row r="461" spans="3:4" ht="10.5">
      <c r="C461" s="62"/>
      <c r="D461" s="62"/>
    </row>
    <row r="462" spans="3:4" ht="10.5">
      <c r="C462" s="62"/>
      <c r="D462" s="62"/>
    </row>
    <row r="463" spans="3:4" ht="10.5">
      <c r="C463" s="62"/>
      <c r="D463" s="62"/>
    </row>
    <row r="464" spans="3:4" ht="10.5">
      <c r="C464" s="62"/>
      <c r="D464" s="62"/>
    </row>
    <row r="465" spans="3:4" ht="10.5">
      <c r="C465" s="62"/>
      <c r="D465" s="62"/>
    </row>
    <row r="466" spans="3:4" ht="10.5">
      <c r="C466" s="62"/>
      <c r="D466" s="62"/>
    </row>
    <row r="467" spans="3:4" ht="10.5">
      <c r="C467" s="62"/>
      <c r="D467" s="62"/>
    </row>
    <row r="468" spans="3:4" ht="10.5">
      <c r="C468" s="62"/>
      <c r="D468" s="62"/>
    </row>
    <row r="469" spans="3:4" ht="10.5">
      <c r="C469" s="62"/>
      <c r="D469" s="62"/>
    </row>
    <row r="470" spans="3:4" ht="10.5">
      <c r="C470" s="62"/>
      <c r="D470" s="62"/>
    </row>
    <row r="471" spans="3:4" ht="10.5">
      <c r="C471" s="62"/>
      <c r="D471" s="62"/>
    </row>
    <row r="472" spans="3:4" ht="10.5">
      <c r="C472" s="62"/>
      <c r="D472" s="62"/>
    </row>
    <row r="473" spans="3:4" ht="10.5">
      <c r="C473" s="62"/>
      <c r="D473" s="62"/>
    </row>
    <row r="474" spans="3:4" ht="10.5">
      <c r="C474" s="62"/>
      <c r="D474" s="62"/>
    </row>
    <row r="475" spans="3:4" ht="10.5">
      <c r="C475" s="62"/>
      <c r="D475" s="62"/>
    </row>
    <row r="476" spans="3:4" ht="10.5">
      <c r="C476" s="62"/>
      <c r="D476" s="62"/>
    </row>
    <row r="477" spans="3:4" ht="10.5">
      <c r="C477" s="62"/>
      <c r="D477" s="62"/>
    </row>
    <row r="478" spans="3:4" ht="10.5">
      <c r="C478" s="62"/>
      <c r="D478" s="62"/>
    </row>
    <row r="479" spans="3:4" ht="10.5">
      <c r="C479" s="62"/>
      <c r="D479" s="62"/>
    </row>
    <row r="480" spans="3:4" ht="10.5">
      <c r="C480" s="62"/>
      <c r="D480" s="62"/>
    </row>
    <row r="481" spans="3:4" ht="10.5">
      <c r="C481" s="62"/>
      <c r="D481" s="62"/>
    </row>
    <row r="482" spans="3:4" ht="10.5">
      <c r="C482" s="62"/>
      <c r="D482" s="62"/>
    </row>
    <row r="483" spans="3:4" ht="10.5">
      <c r="C483" s="62"/>
      <c r="D483" s="62"/>
    </row>
    <row r="484" spans="3:4" ht="10.5">
      <c r="C484" s="62"/>
      <c r="D484" s="62"/>
    </row>
    <row r="485" spans="3:4" ht="10.5">
      <c r="C485" s="62"/>
      <c r="D485" s="62"/>
    </row>
    <row r="486" spans="3:4" ht="10.5">
      <c r="C486" s="62"/>
      <c r="D486" s="62"/>
    </row>
    <row r="487" spans="3:4" ht="10.5">
      <c r="C487" s="62"/>
      <c r="D487" s="62"/>
    </row>
    <row r="488" spans="3:4" ht="10.5">
      <c r="C488" s="62"/>
      <c r="D488" s="62"/>
    </row>
    <row r="489" spans="3:4" ht="10.5">
      <c r="C489" s="62"/>
      <c r="D489" s="62"/>
    </row>
    <row r="490" spans="3:4" ht="10.5">
      <c r="C490" s="62"/>
      <c r="D490" s="62"/>
    </row>
    <row r="491" spans="3:4" ht="10.5">
      <c r="C491" s="62"/>
      <c r="D491" s="62"/>
    </row>
    <row r="492" spans="3:4" ht="10.5">
      <c r="C492" s="62"/>
      <c r="D492" s="62"/>
    </row>
    <row r="493" spans="3:4" ht="10.5">
      <c r="C493" s="62"/>
      <c r="D493" s="62"/>
    </row>
    <row r="494" spans="3:4" ht="10.5">
      <c r="C494" s="62"/>
      <c r="D494" s="62"/>
    </row>
    <row r="495" spans="3:4" ht="10.5">
      <c r="C495" s="62"/>
      <c r="D495" s="62"/>
    </row>
    <row r="496" spans="3:4" ht="10.5">
      <c r="C496" s="62"/>
      <c r="D496" s="62"/>
    </row>
    <row r="497" spans="3:4" ht="10.5">
      <c r="C497" s="62"/>
      <c r="D497" s="62"/>
    </row>
    <row r="498" spans="3:4" ht="10.5">
      <c r="C498" s="62"/>
      <c r="D498" s="62"/>
    </row>
    <row r="499" spans="3:4" ht="10.5">
      <c r="C499" s="62"/>
      <c r="D499" s="62"/>
    </row>
    <row r="500" spans="3:4" ht="10.5">
      <c r="C500" s="62"/>
      <c r="D500" s="62"/>
    </row>
    <row r="501" spans="3:4" ht="10.5">
      <c r="C501" s="62"/>
      <c r="D501" s="62"/>
    </row>
    <row r="502" spans="3:4" ht="10.5">
      <c r="C502" s="62"/>
      <c r="D502" s="62"/>
    </row>
    <row r="503" spans="3:4" ht="10.5">
      <c r="C503" s="62"/>
      <c r="D503" s="62"/>
    </row>
    <row r="504" spans="3:4" ht="10.5">
      <c r="C504" s="62"/>
      <c r="D504" s="62"/>
    </row>
    <row r="505" spans="3:4" ht="10.5">
      <c r="C505" s="62"/>
      <c r="D505" s="62"/>
    </row>
    <row r="506" spans="3:4" ht="10.5">
      <c r="C506" s="62"/>
      <c r="D506" s="62"/>
    </row>
    <row r="507" spans="3:4" ht="10.5">
      <c r="C507" s="62"/>
      <c r="D507" s="62"/>
    </row>
    <row r="508" spans="3:4" ht="10.5">
      <c r="C508" s="62"/>
      <c r="D508" s="62"/>
    </row>
    <row r="509" spans="3:4" ht="10.5">
      <c r="C509" s="62"/>
      <c r="D509" s="62"/>
    </row>
    <row r="510" spans="3:4" ht="10.5">
      <c r="C510" s="62"/>
      <c r="D510" s="62"/>
    </row>
    <row r="511" spans="3:4" ht="10.5">
      <c r="C511" s="62"/>
      <c r="D511" s="62"/>
    </row>
    <row r="512" spans="3:4" ht="10.5">
      <c r="C512" s="62"/>
      <c r="D512" s="62"/>
    </row>
    <row r="513" spans="3:4" ht="10.5">
      <c r="C513" s="62"/>
      <c r="D513" s="62"/>
    </row>
    <row r="514" spans="3:4" ht="10.5">
      <c r="C514" s="62"/>
      <c r="D514" s="62"/>
    </row>
    <row r="515" spans="3:4" ht="10.5">
      <c r="C515" s="62"/>
      <c r="D515" s="62"/>
    </row>
    <row r="516" spans="3:4" ht="10.5">
      <c r="C516" s="62"/>
      <c r="D516" s="62"/>
    </row>
    <row r="517" spans="3:4" ht="10.5">
      <c r="C517" s="62"/>
      <c r="D517" s="62"/>
    </row>
    <row r="518" spans="3:4" ht="10.5">
      <c r="C518" s="62"/>
      <c r="D518" s="62"/>
    </row>
    <row r="519" spans="3:4" ht="10.5">
      <c r="C519" s="62"/>
      <c r="D519" s="62"/>
    </row>
    <row r="520" spans="3:4" ht="10.5">
      <c r="C520" s="62"/>
      <c r="D520" s="62"/>
    </row>
    <row r="521" spans="3:4" ht="10.5">
      <c r="C521" s="62"/>
      <c r="D521" s="62"/>
    </row>
    <row r="522" spans="3:4" ht="10.5">
      <c r="C522" s="62"/>
      <c r="D522" s="62"/>
    </row>
    <row r="523" spans="3:4" ht="10.5">
      <c r="C523" s="62"/>
      <c r="D523" s="62"/>
    </row>
    <row r="524" spans="3:4" ht="10.5">
      <c r="C524" s="62"/>
      <c r="D524" s="62"/>
    </row>
    <row r="525" spans="3:4" ht="10.5">
      <c r="C525" s="62"/>
      <c r="D525" s="62"/>
    </row>
    <row r="526" spans="3:4" ht="10.5">
      <c r="C526" s="62"/>
      <c r="D526" s="62"/>
    </row>
    <row r="527" spans="3:4" ht="10.5">
      <c r="C527" s="62"/>
      <c r="D527" s="62"/>
    </row>
    <row r="528" spans="3:4" ht="10.5">
      <c r="C528" s="62"/>
      <c r="D528" s="62"/>
    </row>
    <row r="529" spans="3:4" ht="10.5">
      <c r="C529" s="62"/>
      <c r="D529" s="62"/>
    </row>
    <row r="530" spans="3:4" ht="10.5">
      <c r="C530" s="62"/>
      <c r="D530" s="62"/>
    </row>
    <row r="531" spans="3:4" ht="10.5">
      <c r="C531" s="62"/>
      <c r="D531" s="62"/>
    </row>
    <row r="532" spans="3:4" ht="10.5">
      <c r="C532" s="62"/>
      <c r="D532" s="62"/>
    </row>
    <row r="533" spans="3:4" ht="10.5">
      <c r="C533" s="62"/>
      <c r="D533" s="62"/>
    </row>
    <row r="534" spans="3:4" ht="10.5">
      <c r="C534" s="62"/>
      <c r="D534" s="62"/>
    </row>
    <row r="535" spans="3:4" ht="10.5">
      <c r="C535" s="62"/>
      <c r="D535" s="62"/>
    </row>
    <row r="536" spans="3:4" ht="10.5">
      <c r="C536" s="62"/>
      <c r="D536" s="62"/>
    </row>
    <row r="537" spans="3:4" ht="10.5">
      <c r="C537" s="62"/>
      <c r="D537" s="62"/>
    </row>
    <row r="538" spans="3:4" ht="10.5">
      <c r="C538" s="62"/>
      <c r="D538" s="62"/>
    </row>
    <row r="539" spans="3:4" ht="10.5">
      <c r="C539" s="62"/>
      <c r="D539" s="62"/>
    </row>
    <row r="540" spans="3:4" ht="10.5">
      <c r="C540" s="62"/>
      <c r="D540" s="62"/>
    </row>
    <row r="541" spans="3:4" ht="10.5">
      <c r="C541" s="62"/>
      <c r="D541" s="62"/>
    </row>
    <row r="542" spans="3:4" ht="10.5">
      <c r="C542" s="62"/>
      <c r="D542" s="62"/>
    </row>
    <row r="543" spans="3:4" ht="10.5">
      <c r="C543" s="62"/>
      <c r="D543" s="62"/>
    </row>
    <row r="544" spans="3:4" ht="10.5">
      <c r="C544" s="62"/>
      <c r="D544" s="62"/>
    </row>
    <row r="545" spans="3:4" ht="10.5">
      <c r="C545" s="62"/>
      <c r="D545" s="62"/>
    </row>
    <row r="546" spans="3:4" ht="10.5">
      <c r="C546" s="62"/>
      <c r="D546" s="62"/>
    </row>
    <row r="547" spans="3:4" ht="10.5">
      <c r="C547" s="62"/>
      <c r="D547" s="62"/>
    </row>
    <row r="548" spans="3:4" ht="10.5">
      <c r="C548" s="62"/>
      <c r="D548" s="62"/>
    </row>
    <row r="549" spans="3:4" ht="10.5">
      <c r="C549" s="62"/>
      <c r="D549" s="62"/>
    </row>
    <row r="550" spans="3:4" ht="10.5">
      <c r="C550" s="62"/>
      <c r="D550" s="62"/>
    </row>
    <row r="551" spans="3:4" ht="10.5">
      <c r="C551" s="62"/>
      <c r="D551" s="62"/>
    </row>
    <row r="552" spans="3:4" ht="10.5">
      <c r="C552" s="62"/>
      <c r="D552" s="62"/>
    </row>
    <row r="553" spans="3:4" ht="10.5">
      <c r="C553" s="62"/>
      <c r="D553" s="62"/>
    </row>
    <row r="554" spans="3:4" ht="10.5">
      <c r="C554" s="62"/>
      <c r="D554" s="62"/>
    </row>
    <row r="555" spans="3:4" ht="10.5">
      <c r="C555" s="62"/>
      <c r="D555" s="62"/>
    </row>
    <row r="556" spans="3:4" ht="10.5">
      <c r="C556" s="62"/>
      <c r="D556" s="62"/>
    </row>
    <row r="557" spans="3:4" ht="10.5">
      <c r="C557" s="62"/>
      <c r="D557" s="62"/>
    </row>
    <row r="558" spans="3:4" ht="10.5">
      <c r="C558" s="62"/>
      <c r="D558" s="62"/>
    </row>
    <row r="559" spans="3:4" ht="10.5">
      <c r="C559" s="62"/>
      <c r="D559" s="62"/>
    </row>
    <row r="560" spans="3:4" ht="10.5">
      <c r="C560" s="62"/>
      <c r="D560" s="62"/>
    </row>
    <row r="561" spans="3:4" ht="10.5">
      <c r="C561" s="62"/>
      <c r="D561" s="62"/>
    </row>
    <row r="562" spans="3:4" ht="10.5">
      <c r="C562" s="62"/>
      <c r="D562" s="62"/>
    </row>
    <row r="563" spans="3:4" ht="10.5">
      <c r="C563" s="62"/>
      <c r="D563" s="62"/>
    </row>
    <row r="564" spans="3:4" ht="10.5">
      <c r="C564" s="62"/>
      <c r="D564" s="62"/>
    </row>
    <row r="565" spans="3:4" ht="10.5">
      <c r="C565" s="62"/>
      <c r="D565" s="62"/>
    </row>
    <row r="566" spans="3:4" ht="10.5">
      <c r="C566" s="62"/>
      <c r="D566" s="62"/>
    </row>
    <row r="567" spans="3:4" ht="10.5">
      <c r="C567" s="62"/>
      <c r="D567" s="62"/>
    </row>
    <row r="568" spans="3:4" ht="10.5">
      <c r="C568" s="62"/>
      <c r="D568" s="62"/>
    </row>
    <row r="569" spans="3:4" ht="10.5">
      <c r="C569" s="62"/>
      <c r="D569" s="62"/>
    </row>
    <row r="570" spans="3:4" ht="10.5">
      <c r="C570" s="62"/>
      <c r="D570" s="62"/>
    </row>
    <row r="571" spans="3:4" ht="10.5">
      <c r="C571" s="62"/>
      <c r="D571" s="62"/>
    </row>
    <row r="572" spans="3:4" ht="10.5">
      <c r="C572" s="62"/>
      <c r="D572" s="62"/>
    </row>
    <row r="573" spans="3:4" ht="10.5">
      <c r="C573" s="62"/>
      <c r="D573" s="62"/>
    </row>
    <row r="574" spans="3:4" ht="10.5">
      <c r="C574" s="62"/>
      <c r="D574" s="62"/>
    </row>
    <row r="575" spans="3:4" ht="10.5">
      <c r="C575" s="62"/>
      <c r="D575" s="62"/>
    </row>
    <row r="576" spans="3:4" ht="10.5">
      <c r="C576" s="62"/>
      <c r="D576" s="62"/>
    </row>
    <row r="577" spans="3:4" ht="10.5">
      <c r="C577" s="62"/>
      <c r="D577" s="62"/>
    </row>
    <row r="578" spans="3:4" ht="10.5">
      <c r="C578" s="62"/>
      <c r="D578" s="62"/>
    </row>
    <row r="579" spans="3:4" ht="10.5">
      <c r="C579" s="62"/>
      <c r="D579" s="62"/>
    </row>
    <row r="580" spans="3:4" ht="10.5">
      <c r="C580" s="62"/>
      <c r="D580" s="62"/>
    </row>
    <row r="581" spans="3:4" ht="10.5">
      <c r="C581" s="62"/>
      <c r="D581" s="62"/>
    </row>
    <row r="582" spans="3:4" ht="10.5">
      <c r="C582" s="62"/>
      <c r="D582" s="62"/>
    </row>
    <row r="583" spans="3:4" ht="10.5">
      <c r="C583" s="62"/>
      <c r="D583" s="62"/>
    </row>
    <row r="584" spans="3:4" ht="10.5">
      <c r="C584" s="62"/>
      <c r="D584" s="62"/>
    </row>
    <row r="585" spans="3:4" ht="10.5">
      <c r="C585" s="62"/>
      <c r="D585" s="62"/>
    </row>
    <row r="586" spans="3:4" ht="10.5">
      <c r="C586" s="62"/>
      <c r="D586" s="62"/>
    </row>
    <row r="587" spans="3:4" ht="10.5">
      <c r="C587" s="62"/>
      <c r="D587" s="62"/>
    </row>
    <row r="588" spans="3:4" ht="10.5">
      <c r="C588" s="62"/>
      <c r="D588" s="62"/>
    </row>
    <row r="589" spans="3:4" ht="10.5">
      <c r="C589" s="62"/>
      <c r="D589" s="62"/>
    </row>
    <row r="590" spans="3:4" ht="10.5">
      <c r="C590" s="62"/>
      <c r="D590" s="62"/>
    </row>
    <row r="591" spans="3:4" ht="10.5">
      <c r="C591" s="62"/>
      <c r="D591" s="62"/>
    </row>
    <row r="592" spans="3:4" ht="10.5">
      <c r="C592" s="62"/>
      <c r="D592" s="62"/>
    </row>
    <row r="593" spans="3:4" ht="10.5">
      <c r="C593" s="62"/>
      <c r="D593" s="62"/>
    </row>
    <row r="594" spans="3:4" ht="10.5">
      <c r="C594" s="62"/>
      <c r="D594" s="62"/>
    </row>
    <row r="595" spans="3:4" ht="10.5">
      <c r="C595" s="62"/>
      <c r="D595" s="62"/>
    </row>
    <row r="596" spans="3:4" ht="10.5">
      <c r="C596" s="62"/>
      <c r="D596" s="62"/>
    </row>
    <row r="597" spans="3:4" ht="10.5">
      <c r="C597" s="62"/>
      <c r="D597" s="62"/>
    </row>
    <row r="598" spans="3:4" ht="10.5">
      <c r="C598" s="62"/>
      <c r="D598" s="62"/>
    </row>
    <row r="599" spans="3:4" ht="10.5">
      <c r="C599" s="62"/>
      <c r="D599" s="62"/>
    </row>
    <row r="600" spans="3:4" ht="10.5">
      <c r="C600" s="62"/>
      <c r="D600" s="62"/>
    </row>
    <row r="601" spans="3:4" ht="10.5">
      <c r="C601" s="62"/>
      <c r="D601" s="62"/>
    </row>
    <row r="602" spans="3:4" ht="10.5">
      <c r="C602" s="62"/>
      <c r="D602" s="62"/>
    </row>
    <row r="603" spans="3:4" ht="10.5">
      <c r="C603" s="62"/>
      <c r="D603" s="62"/>
    </row>
    <row r="604" spans="3:4" ht="10.5">
      <c r="C604" s="62"/>
      <c r="D604" s="62"/>
    </row>
    <row r="605" spans="3:4" ht="10.5">
      <c r="C605" s="62"/>
      <c r="D605" s="62"/>
    </row>
    <row r="606" spans="3:4" ht="10.5">
      <c r="C606" s="62"/>
      <c r="D606" s="62"/>
    </row>
    <row r="607" spans="3:4" ht="10.5">
      <c r="C607" s="62"/>
      <c r="D607" s="62"/>
    </row>
    <row r="608" spans="3:4" ht="10.5">
      <c r="C608" s="62"/>
      <c r="D608" s="62"/>
    </row>
    <row r="609" spans="3:4" ht="10.5">
      <c r="C609" s="62"/>
      <c r="D609" s="62"/>
    </row>
    <row r="610" spans="3:4" ht="10.5">
      <c r="C610" s="62"/>
      <c r="D610" s="62"/>
    </row>
    <row r="611" spans="3:4" ht="10.5">
      <c r="C611" s="62"/>
      <c r="D611" s="62"/>
    </row>
    <row r="612" spans="3:4" ht="10.5">
      <c r="C612" s="62"/>
      <c r="D612" s="62"/>
    </row>
    <row r="613" spans="3:4" ht="10.5">
      <c r="C613" s="62"/>
      <c r="D613" s="62"/>
    </row>
    <row r="614" spans="3:4" ht="10.5">
      <c r="C614" s="62"/>
      <c r="D614" s="62"/>
    </row>
    <row r="615" spans="3:4" ht="10.5">
      <c r="C615" s="62"/>
      <c r="D615" s="62"/>
    </row>
    <row r="616" spans="3:4" ht="10.5">
      <c r="C616" s="62"/>
      <c r="D616" s="62"/>
    </row>
    <row r="617" spans="3:4" ht="10.5">
      <c r="C617" s="62"/>
      <c r="D617" s="62"/>
    </row>
    <row r="618" spans="3:4" ht="10.5">
      <c r="C618" s="62"/>
      <c r="D618" s="62"/>
    </row>
    <row r="619" spans="3:4" ht="10.5">
      <c r="C619" s="62"/>
      <c r="D619" s="62"/>
    </row>
    <row r="620" spans="3:4" ht="10.5">
      <c r="C620" s="62"/>
      <c r="D620" s="62"/>
    </row>
    <row r="621" spans="3:4" ht="10.5">
      <c r="C621" s="62"/>
      <c r="D621" s="62"/>
    </row>
    <row r="622" spans="3:4" ht="10.5">
      <c r="C622" s="62"/>
      <c r="D622" s="62"/>
    </row>
    <row r="623" spans="3:4" ht="10.5">
      <c r="C623" s="62"/>
      <c r="D623" s="62"/>
    </row>
    <row r="624" spans="3:4" ht="10.5">
      <c r="C624" s="62"/>
      <c r="D624" s="62"/>
    </row>
    <row r="625" spans="3:4" ht="10.5">
      <c r="C625" s="62"/>
      <c r="D625" s="62"/>
    </row>
    <row r="626" spans="3:4" ht="10.5">
      <c r="C626" s="62"/>
      <c r="D626" s="62"/>
    </row>
    <row r="627" spans="3:4" ht="10.5">
      <c r="C627" s="62"/>
      <c r="D627" s="62"/>
    </row>
    <row r="628" spans="3:4" ht="10.5">
      <c r="C628" s="62"/>
      <c r="D628" s="62"/>
    </row>
    <row r="629" spans="3:4" ht="10.5">
      <c r="C629" s="62"/>
      <c r="D629" s="62"/>
    </row>
    <row r="630" spans="3:4" ht="10.5">
      <c r="C630" s="62"/>
      <c r="D630" s="62"/>
    </row>
    <row r="631" spans="3:4" ht="10.5">
      <c r="C631" s="62"/>
      <c r="D631" s="62"/>
    </row>
    <row r="632" spans="3:4" ht="10.5">
      <c r="C632" s="62"/>
      <c r="D632" s="62"/>
    </row>
    <row r="633" spans="3:4" ht="10.5">
      <c r="C633" s="62"/>
      <c r="D633" s="62"/>
    </row>
    <row r="634" spans="3:4" ht="10.5">
      <c r="C634" s="62"/>
      <c r="D634" s="62"/>
    </row>
    <row r="635" spans="3:4" ht="10.5">
      <c r="C635" s="62"/>
      <c r="D635" s="62"/>
    </row>
    <row r="636" spans="3:4" ht="10.5">
      <c r="C636" s="62"/>
      <c r="D636" s="62"/>
    </row>
    <row r="637" spans="3:4" ht="10.5">
      <c r="C637" s="62"/>
      <c r="D637" s="62"/>
    </row>
    <row r="638" spans="3:4" ht="10.5">
      <c r="C638" s="62"/>
      <c r="D638" s="62"/>
    </row>
    <row r="639" spans="3:4" ht="10.5">
      <c r="C639" s="62"/>
      <c r="D639" s="62"/>
    </row>
    <row r="640" spans="3:4" ht="10.5">
      <c r="C640" s="62"/>
      <c r="D640" s="62"/>
    </row>
    <row r="641" spans="3:4" ht="10.5">
      <c r="C641" s="62"/>
      <c r="D641" s="62"/>
    </row>
    <row r="642" spans="3:4" ht="10.5">
      <c r="C642" s="62"/>
      <c r="D642" s="62"/>
    </row>
    <row r="643" spans="3:4" ht="10.5">
      <c r="C643" s="62"/>
      <c r="D643" s="62"/>
    </row>
    <row r="644" spans="3:4" ht="10.5">
      <c r="C644" s="62"/>
      <c r="D644" s="62"/>
    </row>
    <row r="645" spans="3:4" ht="10.5">
      <c r="C645" s="62"/>
      <c r="D645" s="62"/>
    </row>
    <row r="646" spans="3:4" ht="10.5">
      <c r="C646" s="62"/>
      <c r="D646" s="62"/>
    </row>
    <row r="647" spans="3:4" ht="10.5">
      <c r="C647" s="62"/>
      <c r="D647" s="62"/>
    </row>
    <row r="648" spans="3:4" ht="10.5">
      <c r="C648" s="62"/>
      <c r="D648" s="62"/>
    </row>
    <row r="649" spans="3:4" ht="10.5">
      <c r="C649" s="62"/>
      <c r="D649" s="62"/>
    </row>
    <row r="650" spans="3:4" ht="10.5">
      <c r="C650" s="62"/>
      <c r="D650" s="62"/>
    </row>
    <row r="651" spans="3:4" ht="10.5">
      <c r="C651" s="62"/>
      <c r="D651" s="62"/>
    </row>
    <row r="652" spans="3:4" ht="10.5">
      <c r="C652" s="62"/>
      <c r="D652" s="62"/>
    </row>
    <row r="653" spans="3:4" ht="10.5">
      <c r="C653" s="62"/>
      <c r="D653" s="62"/>
    </row>
    <row r="654" spans="3:4" ht="10.5">
      <c r="C654" s="62"/>
      <c r="D654" s="62"/>
    </row>
    <row r="655" spans="3:4" ht="10.5">
      <c r="C655" s="62"/>
      <c r="D655" s="62"/>
    </row>
    <row r="656" spans="3:4" ht="10.5">
      <c r="C656" s="62"/>
      <c r="D656" s="62"/>
    </row>
    <row r="657" spans="3:4" ht="10.5">
      <c r="C657" s="62"/>
      <c r="D657" s="62"/>
    </row>
    <row r="658" spans="3:4" ht="10.5">
      <c r="C658" s="62"/>
      <c r="D658" s="62"/>
    </row>
    <row r="659" spans="3:4" ht="10.5">
      <c r="C659" s="62"/>
      <c r="D659" s="62"/>
    </row>
    <row r="660" spans="3:4" ht="10.5">
      <c r="C660" s="62"/>
      <c r="D660" s="62"/>
    </row>
    <row r="661" spans="3:4" ht="10.5">
      <c r="C661" s="62"/>
      <c r="D661" s="62"/>
    </row>
    <row r="662" spans="3:4" ht="10.5">
      <c r="C662" s="62"/>
      <c r="D662" s="62"/>
    </row>
    <row r="663" spans="3:4" ht="10.5">
      <c r="C663" s="62"/>
      <c r="D663" s="62"/>
    </row>
    <row r="664" spans="3:4" ht="10.5">
      <c r="C664" s="62"/>
      <c r="D664" s="62"/>
    </row>
    <row r="665" spans="3:4" ht="10.5">
      <c r="C665" s="62"/>
      <c r="D665" s="62"/>
    </row>
    <row r="666" spans="3:4" ht="10.5">
      <c r="C666" s="62"/>
      <c r="D666" s="62"/>
    </row>
    <row r="667" spans="3:4" ht="10.5">
      <c r="C667" s="62"/>
      <c r="D667" s="62"/>
    </row>
    <row r="668" spans="3:4" ht="10.5">
      <c r="C668" s="62"/>
      <c r="D668" s="62"/>
    </row>
    <row r="669" spans="3:4" ht="10.5">
      <c r="C669" s="62"/>
      <c r="D669" s="62"/>
    </row>
    <row r="670" spans="3:4" ht="10.5">
      <c r="C670" s="62"/>
      <c r="D670" s="62"/>
    </row>
    <row r="671" spans="3:4" ht="10.5">
      <c r="C671" s="62"/>
      <c r="D671" s="62"/>
    </row>
    <row r="672" spans="3:4" ht="10.5">
      <c r="C672" s="62"/>
      <c r="D672" s="62"/>
    </row>
    <row r="673" spans="3:4" ht="10.5">
      <c r="C673" s="62"/>
      <c r="D673" s="62"/>
    </row>
    <row r="674" spans="3:4" ht="10.5">
      <c r="C674" s="62"/>
      <c r="D674" s="62"/>
    </row>
    <row r="675" spans="3:4" ht="10.5">
      <c r="C675" s="62"/>
      <c r="D675" s="62"/>
    </row>
    <row r="676" spans="3:4" ht="10.5">
      <c r="C676" s="62"/>
      <c r="D676" s="62"/>
    </row>
    <row r="677" spans="3:4" ht="10.5">
      <c r="C677" s="62"/>
      <c r="D677" s="62"/>
    </row>
    <row r="678" spans="3:4" ht="10.5">
      <c r="C678" s="62"/>
      <c r="D678" s="62"/>
    </row>
    <row r="679" spans="3:4" ht="10.5">
      <c r="C679" s="62"/>
      <c r="D679" s="62"/>
    </row>
    <row r="680" spans="3:4" ht="10.5">
      <c r="C680" s="62"/>
      <c r="D680" s="62"/>
    </row>
    <row r="681" spans="3:4" ht="10.5">
      <c r="C681" s="62"/>
      <c r="D681" s="62"/>
    </row>
    <row r="682" spans="3:4" ht="10.5">
      <c r="C682" s="62"/>
      <c r="D682" s="62"/>
    </row>
    <row r="683" spans="3:4" ht="10.5">
      <c r="C683" s="62"/>
      <c r="D683" s="62"/>
    </row>
    <row r="684" spans="3:4" ht="10.5">
      <c r="C684" s="62"/>
      <c r="D684" s="62"/>
    </row>
    <row r="685" spans="3:4" ht="10.5">
      <c r="C685" s="62"/>
      <c r="D685" s="62"/>
    </row>
    <row r="686" spans="3:4" ht="10.5">
      <c r="C686" s="62"/>
      <c r="D686" s="62"/>
    </row>
    <row r="687" spans="3:4" ht="10.5">
      <c r="C687" s="62"/>
      <c r="D687" s="62"/>
    </row>
    <row r="688" spans="3:4" ht="10.5">
      <c r="C688" s="62"/>
      <c r="D688" s="62"/>
    </row>
    <row r="689" spans="3:4" ht="10.5">
      <c r="C689" s="62"/>
      <c r="D689" s="62"/>
    </row>
    <row r="690" spans="3:4" ht="10.5">
      <c r="C690" s="62"/>
      <c r="D690" s="62"/>
    </row>
    <row r="691" spans="3:4" ht="10.5">
      <c r="C691" s="62"/>
      <c r="D691" s="62"/>
    </row>
    <row r="692" spans="3:4" ht="10.5">
      <c r="C692" s="62"/>
      <c r="D692" s="62"/>
    </row>
    <row r="693" spans="3:4" ht="10.5">
      <c r="C693" s="62"/>
      <c r="D693" s="62"/>
    </row>
    <row r="694" spans="3:4" ht="10.5">
      <c r="C694" s="62"/>
      <c r="D694" s="62"/>
    </row>
    <row r="695" spans="3:4" ht="10.5">
      <c r="C695" s="62"/>
      <c r="D695" s="62"/>
    </row>
    <row r="696" spans="3:4" ht="10.5">
      <c r="C696" s="62"/>
      <c r="D696" s="62"/>
    </row>
    <row r="697" spans="3:4" ht="10.5">
      <c r="C697" s="62"/>
      <c r="D697" s="62"/>
    </row>
    <row r="698" spans="3:4" ht="10.5">
      <c r="C698" s="62"/>
      <c r="D698" s="62"/>
    </row>
    <row r="699" spans="3:4" ht="10.5">
      <c r="C699" s="62"/>
      <c r="D699" s="62"/>
    </row>
    <row r="700" spans="3:4" ht="10.5">
      <c r="C700" s="62"/>
      <c r="D700" s="62"/>
    </row>
    <row r="701" spans="3:4" ht="10.5">
      <c r="C701" s="62"/>
      <c r="D701" s="62"/>
    </row>
    <row r="702" spans="3:4" ht="10.5">
      <c r="C702" s="62"/>
      <c r="D702" s="62"/>
    </row>
    <row r="703" spans="3:4" ht="10.5">
      <c r="C703" s="62"/>
      <c r="D703" s="62"/>
    </row>
    <row r="704" spans="3:4" ht="10.5">
      <c r="C704" s="62"/>
      <c r="D704" s="62"/>
    </row>
    <row r="705" spans="3:4" ht="10.5">
      <c r="C705" s="62"/>
      <c r="D705" s="62"/>
    </row>
    <row r="706" spans="3:4" ht="10.5">
      <c r="C706" s="62"/>
      <c r="D706" s="62"/>
    </row>
    <row r="707" spans="3:4" ht="10.5">
      <c r="C707" s="62"/>
      <c r="D707" s="62"/>
    </row>
    <row r="708" spans="3:4" ht="10.5">
      <c r="C708" s="62"/>
      <c r="D708" s="62"/>
    </row>
    <row r="709" spans="3:4" ht="10.5">
      <c r="C709" s="62"/>
      <c r="D709" s="62"/>
    </row>
    <row r="710" spans="3:4" ht="10.5">
      <c r="C710" s="62"/>
      <c r="D710" s="62"/>
    </row>
    <row r="711" spans="3:4" ht="10.5">
      <c r="C711" s="62"/>
      <c r="D711" s="62"/>
    </row>
    <row r="712" spans="3:4" ht="10.5">
      <c r="C712" s="62"/>
      <c r="D712" s="62"/>
    </row>
    <row r="713" spans="3:4" ht="10.5">
      <c r="C713" s="62"/>
      <c r="D713" s="62"/>
    </row>
    <row r="714" spans="3:4" ht="10.5">
      <c r="C714" s="62"/>
      <c r="D714" s="62"/>
    </row>
    <row r="715" spans="3:4" ht="10.5">
      <c r="C715" s="62"/>
      <c r="D715" s="62"/>
    </row>
    <row r="716" spans="3:4" ht="10.5">
      <c r="C716" s="62"/>
      <c r="D716" s="62"/>
    </row>
    <row r="717" spans="3:4" ht="10.5">
      <c r="C717" s="62"/>
      <c r="D717" s="62"/>
    </row>
    <row r="718" spans="3:4" ht="10.5">
      <c r="C718" s="62"/>
      <c r="D718" s="62"/>
    </row>
    <row r="719" spans="3:4" ht="10.5">
      <c r="C719" s="62"/>
      <c r="D719" s="62"/>
    </row>
    <row r="720" spans="3:4" ht="10.5">
      <c r="C720" s="62"/>
      <c r="D720" s="62"/>
    </row>
    <row r="721" spans="3:4" ht="10.5">
      <c r="C721" s="62"/>
      <c r="D721" s="62"/>
    </row>
    <row r="722" spans="3:4" ht="10.5">
      <c r="C722" s="62"/>
      <c r="D722" s="62"/>
    </row>
    <row r="723" spans="3:4" ht="10.5">
      <c r="C723" s="62"/>
      <c r="D723" s="62"/>
    </row>
    <row r="724" spans="3:4" ht="10.5">
      <c r="C724" s="62"/>
      <c r="D724" s="62"/>
    </row>
    <row r="725" spans="3:4" ht="10.5">
      <c r="C725" s="62"/>
      <c r="D725" s="62"/>
    </row>
    <row r="726" spans="3:4" ht="10.5">
      <c r="C726" s="62"/>
      <c r="D726" s="62"/>
    </row>
    <row r="727" spans="3:4" ht="10.5">
      <c r="C727" s="62"/>
      <c r="D727" s="62"/>
    </row>
    <row r="728" spans="3:4" ht="10.5">
      <c r="C728" s="62"/>
      <c r="D728" s="62"/>
    </row>
    <row r="729" spans="3:4" ht="10.5">
      <c r="C729" s="62"/>
      <c r="D729" s="62"/>
    </row>
    <row r="730" spans="3:4" ht="10.5">
      <c r="C730" s="62"/>
      <c r="D730" s="62"/>
    </row>
    <row r="731" spans="3:4" ht="10.5">
      <c r="C731" s="62"/>
      <c r="D731" s="62"/>
    </row>
    <row r="732" spans="3:4" ht="10.5">
      <c r="C732" s="62"/>
      <c r="D732" s="62"/>
    </row>
    <row r="733" spans="3:4" ht="10.5">
      <c r="C733" s="62"/>
      <c r="D733" s="62"/>
    </row>
    <row r="734" spans="3:4" ht="10.5">
      <c r="C734" s="62"/>
      <c r="D734" s="62"/>
    </row>
    <row r="735" spans="3:4" ht="10.5">
      <c r="C735" s="62"/>
      <c r="D735" s="62"/>
    </row>
    <row r="736" spans="3:4" ht="10.5">
      <c r="C736" s="62"/>
      <c r="D736" s="62"/>
    </row>
    <row r="737" spans="3:4" ht="10.5">
      <c r="C737" s="62"/>
      <c r="D737" s="62"/>
    </row>
    <row r="738" spans="3:4" ht="10.5">
      <c r="C738" s="62"/>
      <c r="D738" s="62"/>
    </row>
    <row r="739" spans="3:4" ht="10.5">
      <c r="C739" s="62"/>
      <c r="D739" s="62"/>
    </row>
    <row r="740" spans="3:4" ht="10.5">
      <c r="C740" s="62"/>
      <c r="D740" s="62"/>
    </row>
    <row r="741" spans="3:4" ht="10.5">
      <c r="C741" s="62"/>
      <c r="D741" s="62"/>
    </row>
    <row r="742" spans="3:4" ht="10.5">
      <c r="C742" s="62"/>
      <c r="D742" s="62"/>
    </row>
    <row r="743" spans="3:4" ht="10.5">
      <c r="C743" s="62"/>
      <c r="D743" s="62"/>
    </row>
    <row r="744" spans="3:4" ht="10.5">
      <c r="C744" s="62"/>
      <c r="D744" s="62"/>
    </row>
    <row r="745" spans="3:4" ht="10.5">
      <c r="C745" s="62"/>
      <c r="D745" s="62"/>
    </row>
    <row r="746" spans="3:4" ht="10.5">
      <c r="C746" s="62"/>
      <c r="D746" s="62"/>
    </row>
    <row r="747" spans="3:4" ht="10.5">
      <c r="C747" s="62"/>
      <c r="D747" s="62"/>
    </row>
    <row r="748" spans="3:4" ht="10.5">
      <c r="C748" s="62"/>
      <c r="D748" s="62"/>
    </row>
    <row r="749" spans="3:4" ht="10.5">
      <c r="C749" s="62"/>
      <c r="D749" s="62"/>
    </row>
    <row r="750" spans="3:4" ht="10.5">
      <c r="C750" s="62"/>
      <c r="D750" s="62"/>
    </row>
    <row r="751" spans="3:4" ht="10.5">
      <c r="C751" s="62"/>
      <c r="D751" s="62"/>
    </row>
    <row r="752" spans="3:4" ht="10.5">
      <c r="C752" s="62"/>
      <c r="D752" s="62"/>
    </row>
    <row r="753" spans="3:4" ht="10.5">
      <c r="C753" s="62"/>
      <c r="D753" s="62"/>
    </row>
    <row r="754" spans="3:4" ht="10.5">
      <c r="C754" s="62"/>
      <c r="D754" s="62"/>
    </row>
    <row r="755" spans="3:4" ht="10.5">
      <c r="C755" s="62"/>
      <c r="D755" s="62"/>
    </row>
    <row r="756" spans="3:4" ht="10.5">
      <c r="C756" s="62"/>
      <c r="D756" s="62"/>
    </row>
    <row r="757" spans="3:4" ht="10.5">
      <c r="C757" s="62"/>
      <c r="D757" s="62"/>
    </row>
    <row r="758" spans="3:4" ht="10.5">
      <c r="C758" s="62"/>
      <c r="D758" s="62"/>
    </row>
    <row r="759" spans="3:4" ht="10.5">
      <c r="C759" s="62"/>
      <c r="D759" s="62"/>
    </row>
    <row r="760" spans="3:4" ht="10.5">
      <c r="C760" s="62"/>
      <c r="D760" s="62"/>
    </row>
    <row r="761" spans="3:4" ht="10.5">
      <c r="C761" s="62"/>
      <c r="D761" s="62"/>
    </row>
    <row r="762" spans="3:4" ht="10.5">
      <c r="C762" s="62"/>
      <c r="D762" s="62"/>
    </row>
    <row r="763" spans="3:4" ht="10.5">
      <c r="C763" s="62"/>
      <c r="D763" s="62"/>
    </row>
    <row r="764" spans="3:4" ht="10.5">
      <c r="C764" s="62"/>
      <c r="D764" s="62"/>
    </row>
    <row r="765" spans="3:4" ht="10.5">
      <c r="C765" s="62"/>
      <c r="D765" s="62"/>
    </row>
    <row r="766" spans="3:4" ht="10.5">
      <c r="C766" s="62"/>
      <c r="D766" s="62"/>
    </row>
    <row r="767" spans="3:4" ht="10.5">
      <c r="C767" s="62"/>
      <c r="D767" s="62"/>
    </row>
    <row r="768" spans="3:4" ht="10.5">
      <c r="C768" s="62"/>
      <c r="D768" s="62"/>
    </row>
    <row r="769" spans="3:4" ht="10.5">
      <c r="C769" s="62"/>
      <c r="D769" s="62"/>
    </row>
    <row r="770" spans="3:4" ht="10.5">
      <c r="C770" s="62"/>
      <c r="D770" s="62"/>
    </row>
    <row r="771" spans="3:4" ht="10.5">
      <c r="C771" s="62"/>
      <c r="D771" s="62"/>
    </row>
    <row r="772" spans="3:4" ht="10.5">
      <c r="C772" s="62"/>
      <c r="D772" s="62"/>
    </row>
    <row r="773" spans="3:4" ht="10.5">
      <c r="C773" s="62"/>
      <c r="D773" s="62"/>
    </row>
    <row r="774" spans="3:4" ht="10.5">
      <c r="C774" s="62"/>
      <c r="D774" s="62"/>
    </row>
    <row r="775" spans="3:4" ht="10.5">
      <c r="C775" s="62"/>
      <c r="D775" s="62"/>
    </row>
    <row r="776" spans="3:4" ht="10.5">
      <c r="C776" s="62"/>
      <c r="D776" s="62"/>
    </row>
    <row r="777" spans="3:4" ht="10.5">
      <c r="C777" s="62"/>
      <c r="D777" s="62"/>
    </row>
    <row r="778" spans="3:4" ht="10.5">
      <c r="C778" s="62"/>
      <c r="D778" s="62"/>
    </row>
    <row r="779" spans="3:4" ht="10.5">
      <c r="C779" s="62"/>
      <c r="D779" s="62"/>
    </row>
    <row r="780" spans="3:4" ht="10.5">
      <c r="C780" s="62"/>
      <c r="D780" s="62"/>
    </row>
    <row r="781" spans="3:4" ht="10.5">
      <c r="C781" s="62"/>
      <c r="D781" s="62"/>
    </row>
    <row r="782" spans="3:4" ht="10.5">
      <c r="C782" s="62"/>
      <c r="D782" s="62"/>
    </row>
    <row r="783" spans="3:4" ht="10.5">
      <c r="C783" s="62"/>
      <c r="D783" s="62"/>
    </row>
    <row r="784" spans="3:4" ht="10.5">
      <c r="C784" s="62"/>
      <c r="D784" s="62"/>
    </row>
    <row r="785" spans="3:4" ht="10.5">
      <c r="C785" s="62"/>
      <c r="D785" s="62"/>
    </row>
    <row r="786" spans="3:4" ht="10.5">
      <c r="C786" s="62"/>
      <c r="D786" s="62"/>
    </row>
    <row r="787" spans="3:4" ht="10.5">
      <c r="C787" s="62"/>
      <c r="D787" s="62"/>
    </row>
    <row r="788" spans="3:4" ht="10.5">
      <c r="C788" s="62"/>
      <c r="D788" s="62"/>
    </row>
    <row r="789" spans="3:4" ht="10.5">
      <c r="C789" s="62"/>
      <c r="D789" s="62"/>
    </row>
    <row r="790" spans="3:4" ht="10.5">
      <c r="C790" s="62"/>
      <c r="D790" s="62"/>
    </row>
    <row r="791" spans="3:4" ht="10.5">
      <c r="C791" s="62"/>
      <c r="D791" s="62"/>
    </row>
    <row r="792" spans="3:4" ht="10.5">
      <c r="C792" s="62"/>
      <c r="D792" s="62"/>
    </row>
    <row r="793" spans="3:4" ht="10.5">
      <c r="C793" s="62"/>
      <c r="D793" s="62"/>
    </row>
    <row r="794" spans="3:4" ht="10.5">
      <c r="C794" s="62"/>
      <c r="D794" s="62"/>
    </row>
    <row r="795" spans="3:4" ht="10.5">
      <c r="C795" s="62"/>
      <c r="D795" s="62"/>
    </row>
    <row r="796" spans="3:4" ht="10.5">
      <c r="C796" s="62"/>
      <c r="D796" s="62"/>
    </row>
    <row r="797" spans="3:4" ht="10.5">
      <c r="C797" s="62"/>
      <c r="D797" s="62"/>
    </row>
    <row r="798" spans="3:4" ht="10.5">
      <c r="C798" s="62"/>
      <c r="D798" s="62"/>
    </row>
    <row r="799" spans="3:4" ht="10.5">
      <c r="C799" s="62"/>
      <c r="D799" s="62"/>
    </row>
    <row r="800" spans="3:4" ht="10.5">
      <c r="C800" s="62"/>
      <c r="D800" s="62"/>
    </row>
    <row r="801" spans="3:4" ht="10.5">
      <c r="C801" s="62"/>
      <c r="D801" s="62"/>
    </row>
    <row r="802" spans="3:4" ht="10.5">
      <c r="C802" s="62"/>
      <c r="D802" s="62"/>
    </row>
    <row r="803" spans="3:4" ht="10.5">
      <c r="C803" s="62"/>
      <c r="D803" s="62"/>
    </row>
    <row r="804" spans="3:4" ht="10.5">
      <c r="C804" s="62"/>
      <c r="D804" s="62"/>
    </row>
    <row r="805" spans="3:4" ht="10.5">
      <c r="C805" s="62"/>
      <c r="D805" s="62"/>
    </row>
    <row r="806" spans="3:4" ht="10.5">
      <c r="C806" s="62"/>
      <c r="D806" s="62"/>
    </row>
    <row r="807" spans="3:4" ht="10.5">
      <c r="C807" s="62"/>
      <c r="D807" s="62"/>
    </row>
    <row r="808" spans="3:4" ht="10.5">
      <c r="C808" s="62"/>
      <c r="D808" s="62"/>
    </row>
    <row r="809" spans="3:4" ht="10.5">
      <c r="C809" s="62"/>
      <c r="D809" s="62"/>
    </row>
    <row r="810" spans="3:4" ht="10.5">
      <c r="C810" s="62"/>
      <c r="D810" s="62"/>
    </row>
    <row r="811" spans="3:4" ht="10.5">
      <c r="C811" s="62"/>
      <c r="D811" s="62"/>
    </row>
    <row r="812" spans="3:4" ht="10.5">
      <c r="C812" s="62"/>
      <c r="D812" s="62"/>
    </row>
    <row r="813" spans="3:4" ht="10.5">
      <c r="C813" s="62"/>
      <c r="D813" s="62"/>
    </row>
    <row r="814" spans="3:4" ht="10.5">
      <c r="C814" s="62"/>
      <c r="D814" s="62"/>
    </row>
    <row r="815" spans="3:4" ht="10.5">
      <c r="C815" s="62"/>
      <c r="D815" s="62"/>
    </row>
    <row r="816" spans="3:4" ht="10.5">
      <c r="C816" s="62"/>
      <c r="D816" s="62"/>
    </row>
    <row r="817" spans="3:4" ht="10.5">
      <c r="C817" s="62"/>
      <c r="D817" s="62"/>
    </row>
    <row r="818" spans="3:4" ht="10.5">
      <c r="C818" s="62"/>
      <c r="D818" s="62"/>
    </row>
    <row r="819" spans="3:4" ht="10.5">
      <c r="C819" s="62"/>
      <c r="D819" s="62"/>
    </row>
    <row r="820" spans="3:4" ht="10.5">
      <c r="C820" s="62"/>
      <c r="D820" s="62"/>
    </row>
    <row r="821" spans="3:4" ht="10.5">
      <c r="C821" s="62"/>
      <c r="D821" s="62"/>
    </row>
    <row r="822" spans="3:4" ht="10.5">
      <c r="C822" s="62"/>
      <c r="D822" s="62"/>
    </row>
    <row r="823" spans="3:4" ht="10.5">
      <c r="C823" s="62"/>
      <c r="D823" s="62"/>
    </row>
    <row r="824" spans="3:4" ht="10.5">
      <c r="C824" s="62"/>
      <c r="D824" s="62"/>
    </row>
    <row r="825" spans="3:4" ht="10.5">
      <c r="C825" s="62"/>
      <c r="D825" s="62"/>
    </row>
    <row r="826" spans="3:4" ht="10.5">
      <c r="C826" s="62"/>
      <c r="D826" s="62"/>
    </row>
    <row r="827" spans="3:4" ht="10.5">
      <c r="C827" s="62"/>
      <c r="D827" s="62"/>
    </row>
    <row r="828" spans="3:4" ht="10.5">
      <c r="C828" s="62"/>
      <c r="D828" s="62"/>
    </row>
    <row r="829" spans="3:4" ht="10.5">
      <c r="C829" s="62"/>
      <c r="D829" s="62"/>
    </row>
    <row r="830" spans="3:4" ht="10.5">
      <c r="C830" s="62"/>
      <c r="D830" s="62"/>
    </row>
    <row r="831" spans="3:4" ht="10.5">
      <c r="C831" s="62"/>
      <c r="D831" s="62"/>
    </row>
    <row r="832" spans="3:4" ht="10.5">
      <c r="C832" s="62"/>
      <c r="D832" s="62"/>
    </row>
    <row r="833" spans="3:4" ht="10.5">
      <c r="C833" s="62"/>
      <c r="D833" s="62"/>
    </row>
    <row r="834" spans="3:4" ht="10.5">
      <c r="C834" s="62"/>
      <c r="D834" s="62"/>
    </row>
    <row r="835" spans="3:4" ht="10.5">
      <c r="C835" s="62"/>
      <c r="D835" s="62"/>
    </row>
    <row r="836" spans="3:4" ht="10.5">
      <c r="C836" s="62"/>
      <c r="D836" s="62"/>
    </row>
    <row r="837" spans="3:4" ht="10.5">
      <c r="C837" s="62"/>
      <c r="D837" s="62"/>
    </row>
    <row r="838" spans="3:4" ht="10.5">
      <c r="C838" s="62"/>
      <c r="D838" s="62"/>
    </row>
    <row r="839" spans="3:4" ht="10.5">
      <c r="C839" s="62"/>
      <c r="D839" s="62"/>
    </row>
    <row r="840" spans="3:4" ht="10.5">
      <c r="C840" s="62"/>
      <c r="D840" s="62"/>
    </row>
    <row r="841" spans="3:4" ht="10.5">
      <c r="C841" s="62"/>
      <c r="D841" s="62"/>
    </row>
    <row r="842" spans="3:4" ht="10.5">
      <c r="C842" s="62"/>
      <c r="D842" s="62"/>
    </row>
    <row r="843" spans="3:4" ht="10.5">
      <c r="C843" s="62"/>
      <c r="D843" s="62"/>
    </row>
    <row r="844" spans="3:4" ht="10.5">
      <c r="C844" s="62"/>
      <c r="D844" s="62"/>
    </row>
    <row r="845" spans="3:4" ht="10.5">
      <c r="C845" s="62"/>
      <c r="D845" s="62"/>
    </row>
    <row r="846" spans="3:4" ht="10.5">
      <c r="C846" s="62"/>
      <c r="D846" s="62"/>
    </row>
    <row r="847" spans="3:4" ht="10.5">
      <c r="C847" s="62"/>
      <c r="D847" s="62"/>
    </row>
    <row r="848" spans="3:4" ht="10.5">
      <c r="C848" s="62"/>
      <c r="D848" s="62"/>
    </row>
    <row r="849" spans="3:4" ht="10.5">
      <c r="C849" s="62"/>
      <c r="D849" s="62"/>
    </row>
    <row r="850" spans="3:4" ht="10.5">
      <c r="C850" s="62"/>
      <c r="D850" s="62"/>
    </row>
    <row r="851" spans="3:4" ht="10.5">
      <c r="C851" s="62"/>
      <c r="D851" s="62"/>
    </row>
    <row r="852" spans="3:4" ht="10.5">
      <c r="C852" s="62"/>
      <c r="D852" s="62"/>
    </row>
    <row r="853" spans="3:4" ht="10.5">
      <c r="C853" s="62"/>
      <c r="D853" s="62"/>
    </row>
    <row r="854" spans="3:4" ht="10.5">
      <c r="C854" s="62"/>
      <c r="D854" s="62"/>
    </row>
    <row r="855" spans="3:4" ht="10.5">
      <c r="C855" s="62"/>
      <c r="D855" s="62"/>
    </row>
    <row r="856" spans="3:4" ht="10.5">
      <c r="C856" s="62"/>
      <c r="D856" s="62"/>
    </row>
    <row r="857" spans="3:4" ht="10.5">
      <c r="C857" s="62"/>
      <c r="D857" s="62"/>
    </row>
    <row r="858" spans="3:4" ht="10.5">
      <c r="C858" s="62"/>
      <c r="D858" s="62"/>
    </row>
    <row r="859" spans="3:4" ht="10.5">
      <c r="C859" s="62"/>
      <c r="D859" s="62"/>
    </row>
    <row r="860" spans="3:4" ht="10.5">
      <c r="C860" s="62"/>
      <c r="D860" s="62"/>
    </row>
    <row r="861" spans="3:4" ht="10.5">
      <c r="C861" s="62"/>
      <c r="D861" s="62"/>
    </row>
    <row r="862" spans="3:4" ht="10.5">
      <c r="C862" s="62"/>
      <c r="D862" s="62"/>
    </row>
    <row r="863" spans="3:4" ht="10.5">
      <c r="C863" s="62"/>
      <c r="D863" s="62"/>
    </row>
    <row r="864" spans="3:4" ht="10.5">
      <c r="C864" s="62"/>
      <c r="D864" s="62"/>
    </row>
    <row r="865" spans="3:4" ht="10.5">
      <c r="C865" s="62"/>
      <c r="D865" s="62"/>
    </row>
    <row r="866" spans="3:4" ht="10.5">
      <c r="C866" s="62"/>
      <c r="D866" s="62"/>
    </row>
    <row r="867" spans="3:4" ht="10.5">
      <c r="C867" s="62"/>
      <c r="D867" s="62"/>
    </row>
    <row r="868" spans="3:4" ht="10.5">
      <c r="C868" s="62"/>
      <c r="D868" s="62"/>
    </row>
    <row r="869" spans="3:4" ht="10.5">
      <c r="C869" s="62"/>
      <c r="D869" s="62"/>
    </row>
    <row r="870" spans="3:4" ht="10.5">
      <c r="C870" s="62"/>
      <c r="D870" s="62"/>
    </row>
    <row r="871" spans="3:4" ht="10.5">
      <c r="C871" s="62"/>
      <c r="D871" s="62"/>
    </row>
    <row r="872" spans="3:4" ht="10.5">
      <c r="C872" s="62"/>
      <c r="D872" s="62"/>
    </row>
    <row r="873" spans="3:4" ht="10.5">
      <c r="C873" s="62"/>
      <c r="D873" s="62"/>
    </row>
    <row r="874" spans="3:4" ht="10.5">
      <c r="C874" s="62"/>
      <c r="D874" s="62"/>
    </row>
    <row r="875" spans="3:4" ht="10.5">
      <c r="C875" s="62"/>
      <c r="D875" s="62"/>
    </row>
    <row r="876" spans="3:4" ht="10.5">
      <c r="C876" s="62"/>
      <c r="D876" s="62"/>
    </row>
    <row r="877" spans="3:4" ht="10.5">
      <c r="C877" s="62"/>
      <c r="D877" s="62"/>
    </row>
    <row r="878" spans="3:4" ht="10.5">
      <c r="C878" s="62"/>
      <c r="D878" s="62"/>
    </row>
    <row r="879" spans="3:4" ht="10.5">
      <c r="C879" s="62"/>
      <c r="D879" s="62"/>
    </row>
    <row r="880" spans="3:4" ht="10.5">
      <c r="C880" s="62"/>
      <c r="D880" s="62"/>
    </row>
    <row r="881" spans="3:4" ht="10.5">
      <c r="C881" s="62"/>
      <c r="D881" s="62"/>
    </row>
    <row r="882" spans="3:4" ht="10.5">
      <c r="C882" s="62"/>
      <c r="D882" s="62"/>
    </row>
    <row r="883" spans="3:4" ht="10.5">
      <c r="C883" s="62"/>
      <c r="D883" s="62"/>
    </row>
    <row r="884" spans="3:4" ht="10.5">
      <c r="C884" s="62"/>
      <c r="D884" s="62"/>
    </row>
    <row r="885" spans="3:4" ht="10.5">
      <c r="C885" s="62"/>
      <c r="D885" s="62"/>
    </row>
    <row r="886" spans="3:4" ht="10.5">
      <c r="C886" s="62"/>
      <c r="D886" s="62"/>
    </row>
    <row r="887" spans="3:4" ht="10.5">
      <c r="C887" s="62"/>
      <c r="D887" s="62"/>
    </row>
    <row r="888" spans="3:4" ht="10.5">
      <c r="C888" s="62"/>
      <c r="D888" s="62"/>
    </row>
    <row r="889" spans="3:4" ht="10.5">
      <c r="C889" s="62"/>
      <c r="D889" s="62"/>
    </row>
    <row r="890" spans="3:4" ht="10.5">
      <c r="C890" s="62"/>
      <c r="D890" s="62"/>
    </row>
    <row r="891" spans="3:4" ht="10.5">
      <c r="C891" s="62"/>
      <c r="D891" s="62"/>
    </row>
    <row r="892" spans="3:4" ht="10.5">
      <c r="C892" s="62"/>
      <c r="D892" s="62"/>
    </row>
    <row r="893" spans="3:4" ht="10.5">
      <c r="C893" s="62"/>
      <c r="D893" s="62"/>
    </row>
    <row r="894" spans="3:4" ht="10.5">
      <c r="C894" s="62"/>
      <c r="D894" s="62"/>
    </row>
    <row r="895" spans="3:4" ht="10.5">
      <c r="C895" s="62"/>
      <c r="D895" s="62"/>
    </row>
    <row r="896" spans="3:4" ht="10.5">
      <c r="C896" s="62"/>
      <c r="D896" s="62"/>
    </row>
    <row r="897" spans="3:4" ht="10.5">
      <c r="C897" s="62"/>
      <c r="D897" s="62"/>
    </row>
    <row r="898" spans="3:4" ht="10.5">
      <c r="C898" s="62"/>
      <c r="D898" s="62"/>
    </row>
    <row r="899" spans="3:4" ht="10.5">
      <c r="C899" s="62"/>
      <c r="D899" s="62"/>
    </row>
    <row r="900" spans="3:4" ht="10.5">
      <c r="C900" s="62"/>
      <c r="D900" s="62"/>
    </row>
    <row r="901" spans="3:4" ht="10.5">
      <c r="C901" s="62"/>
      <c r="D901" s="62"/>
    </row>
    <row r="902" spans="3:4" ht="10.5">
      <c r="C902" s="62"/>
      <c r="D902" s="62"/>
    </row>
    <row r="903" spans="3:4" ht="10.5">
      <c r="C903" s="62"/>
      <c r="D903" s="62"/>
    </row>
    <row r="904" spans="3:4" ht="10.5">
      <c r="C904" s="62"/>
      <c r="D904" s="62"/>
    </row>
    <row r="905" spans="3:4" ht="10.5">
      <c r="C905" s="62"/>
      <c r="D905" s="62"/>
    </row>
    <row r="906" spans="3:4" ht="10.5">
      <c r="C906" s="62"/>
      <c r="D906" s="62"/>
    </row>
    <row r="907" spans="3:4" ht="10.5">
      <c r="C907" s="62"/>
      <c r="D907" s="62"/>
    </row>
    <row r="908" spans="3:4" ht="10.5">
      <c r="C908" s="62"/>
      <c r="D908" s="62"/>
    </row>
    <row r="909" spans="3:4" ht="10.5">
      <c r="C909" s="62"/>
      <c r="D909" s="62"/>
    </row>
    <row r="910" spans="3:4" ht="10.5">
      <c r="C910" s="62"/>
      <c r="D910" s="62"/>
    </row>
    <row r="911" spans="3:4" ht="10.5">
      <c r="C911" s="62"/>
      <c r="D911" s="62"/>
    </row>
    <row r="912" spans="3:4" ht="10.5">
      <c r="C912" s="62"/>
      <c r="D912" s="62"/>
    </row>
    <row r="913" spans="3:4" ht="10.5">
      <c r="C913" s="62"/>
      <c r="D913" s="62"/>
    </row>
    <row r="914" spans="3:4" ht="10.5">
      <c r="C914" s="62"/>
      <c r="D914" s="62"/>
    </row>
    <row r="915" spans="3:4" ht="10.5">
      <c r="C915" s="62"/>
      <c r="D915" s="62"/>
    </row>
    <row r="916" spans="3:4" ht="10.5">
      <c r="C916" s="62"/>
      <c r="D916" s="62"/>
    </row>
    <row r="917" spans="3:4" ht="10.5">
      <c r="C917" s="62"/>
      <c r="D917" s="62"/>
    </row>
    <row r="918" spans="3:4" ht="10.5">
      <c r="C918" s="62"/>
      <c r="D918" s="62"/>
    </row>
    <row r="919" spans="3:4" ht="10.5">
      <c r="C919" s="62"/>
      <c r="D919" s="62"/>
    </row>
    <row r="920" spans="3:4" ht="10.5">
      <c r="C920" s="62"/>
      <c r="D920" s="62"/>
    </row>
    <row r="921" spans="3:4" ht="10.5">
      <c r="C921" s="62"/>
      <c r="D921" s="62"/>
    </row>
    <row r="922" spans="3:4" ht="10.5">
      <c r="C922" s="62"/>
      <c r="D922" s="62"/>
    </row>
    <row r="923" spans="3:4" ht="10.5">
      <c r="C923" s="62"/>
      <c r="D923" s="62"/>
    </row>
    <row r="924" spans="3:4" ht="10.5">
      <c r="C924" s="62"/>
      <c r="D924" s="62"/>
    </row>
    <row r="925" spans="3:4" ht="10.5">
      <c r="C925" s="62"/>
      <c r="D925" s="62"/>
    </row>
    <row r="926" spans="3:4" ht="10.5">
      <c r="C926" s="62"/>
      <c r="D926" s="62"/>
    </row>
    <row r="927" spans="3:4" ht="10.5">
      <c r="C927" s="62"/>
      <c r="D927" s="62"/>
    </row>
    <row r="928" spans="3:4" ht="10.5">
      <c r="C928" s="62"/>
      <c r="D928" s="62"/>
    </row>
    <row r="929" spans="3:4" ht="10.5">
      <c r="C929" s="62"/>
      <c r="D929" s="62"/>
    </row>
    <row r="930" spans="3:4" ht="10.5">
      <c r="C930" s="62"/>
      <c r="D930" s="62"/>
    </row>
    <row r="931" spans="3:4" ht="10.5">
      <c r="C931" s="62"/>
      <c r="D931" s="62"/>
    </row>
    <row r="932" spans="3:4" ht="10.5">
      <c r="C932" s="62"/>
      <c r="D932" s="62"/>
    </row>
    <row r="933" spans="3:4" ht="10.5">
      <c r="C933" s="62"/>
      <c r="D933" s="62"/>
    </row>
    <row r="934" spans="3:4" ht="10.5">
      <c r="C934" s="62"/>
      <c r="D934" s="62"/>
    </row>
    <row r="935" spans="3:4" ht="10.5">
      <c r="C935" s="62"/>
      <c r="D935" s="62"/>
    </row>
    <row r="936" spans="3:4" ht="10.5">
      <c r="C936" s="62"/>
      <c r="D936" s="62"/>
    </row>
    <row r="937" spans="3:4" ht="10.5">
      <c r="C937" s="62"/>
      <c r="D937" s="62"/>
    </row>
    <row r="938" spans="3:4" ht="10.5">
      <c r="C938" s="62"/>
      <c r="D938" s="62"/>
    </row>
    <row r="939" spans="3:4" ht="10.5">
      <c r="C939" s="62"/>
      <c r="D939" s="62"/>
    </row>
    <row r="940" spans="3:4" ht="10.5">
      <c r="C940" s="62"/>
      <c r="D940" s="62"/>
    </row>
    <row r="941" spans="3:4" ht="10.5">
      <c r="C941" s="62"/>
      <c r="D941" s="62"/>
    </row>
    <row r="942" spans="3:4" ht="10.5">
      <c r="C942" s="62"/>
      <c r="D942" s="62"/>
    </row>
    <row r="943" spans="3:4" ht="10.5">
      <c r="C943" s="62"/>
      <c r="D943" s="62"/>
    </row>
    <row r="944" spans="3:4" ht="10.5">
      <c r="C944" s="62"/>
      <c r="D944" s="62"/>
    </row>
    <row r="945" spans="3:4" ht="10.5">
      <c r="C945" s="62"/>
      <c r="D945" s="62"/>
    </row>
    <row r="946" spans="3:4" ht="10.5">
      <c r="C946" s="62"/>
      <c r="D946" s="62"/>
    </row>
    <row r="947" spans="3:4" ht="10.5">
      <c r="C947" s="62"/>
      <c r="D947" s="62"/>
    </row>
    <row r="948" spans="3:4" ht="10.5">
      <c r="C948" s="62"/>
      <c r="D948" s="62"/>
    </row>
    <row r="949" spans="3:4" ht="10.5">
      <c r="C949" s="62"/>
      <c r="D949" s="62"/>
    </row>
    <row r="950" spans="3:4" ht="10.5">
      <c r="C950" s="62"/>
      <c r="D950" s="62"/>
    </row>
    <row r="951" spans="3:4" ht="10.5">
      <c r="C951" s="62"/>
      <c r="D951" s="62"/>
    </row>
    <row r="952" spans="3:4" ht="10.5">
      <c r="C952" s="62"/>
      <c r="D952" s="62"/>
    </row>
    <row r="953" spans="3:4" ht="10.5">
      <c r="C953" s="62"/>
      <c r="D953" s="62"/>
    </row>
    <row r="954" spans="3:4" ht="10.5">
      <c r="C954" s="62"/>
      <c r="D954" s="62"/>
    </row>
    <row r="955" spans="3:4" ht="10.5">
      <c r="C955" s="62"/>
      <c r="D955" s="62"/>
    </row>
    <row r="956" spans="3:4" ht="10.5">
      <c r="C956" s="62"/>
      <c r="D956" s="62"/>
    </row>
    <row r="957" spans="3:4" ht="10.5">
      <c r="C957" s="62"/>
      <c r="D957" s="62"/>
    </row>
    <row r="958" spans="3:4" ht="10.5">
      <c r="C958" s="62"/>
      <c r="D958" s="62"/>
    </row>
    <row r="959" spans="3:4" ht="10.5">
      <c r="C959" s="62"/>
      <c r="D959" s="62"/>
    </row>
    <row r="960" spans="3:4" ht="10.5">
      <c r="C960" s="62"/>
      <c r="D960" s="62"/>
    </row>
    <row r="961" spans="3:4" ht="10.5">
      <c r="C961" s="62"/>
      <c r="D961" s="62"/>
    </row>
    <row r="962" spans="3:4" ht="10.5">
      <c r="C962" s="62"/>
      <c r="D962" s="62"/>
    </row>
    <row r="963" spans="3:4" ht="10.5">
      <c r="C963" s="62"/>
      <c r="D963" s="62"/>
    </row>
    <row r="964" spans="3:4" ht="10.5">
      <c r="C964" s="62"/>
      <c r="D964" s="62"/>
    </row>
    <row r="965" spans="3:4" ht="10.5">
      <c r="C965" s="62"/>
      <c r="D965" s="62"/>
    </row>
    <row r="966" spans="3:4" ht="10.5">
      <c r="C966" s="62"/>
      <c r="D966" s="62"/>
    </row>
    <row r="967" spans="3:4" ht="10.5">
      <c r="C967" s="62"/>
      <c r="D967" s="62"/>
    </row>
    <row r="968" spans="3:4" ht="10.5">
      <c r="C968" s="62"/>
      <c r="D968" s="62"/>
    </row>
    <row r="969" spans="3:4" ht="10.5">
      <c r="C969" s="62"/>
      <c r="D969" s="62"/>
    </row>
    <row r="970" spans="3:4" ht="10.5">
      <c r="C970" s="62"/>
      <c r="D970" s="62"/>
    </row>
    <row r="971" spans="3:4" ht="10.5">
      <c r="C971" s="62"/>
      <c r="D971" s="62"/>
    </row>
    <row r="972" spans="3:4" ht="10.5">
      <c r="C972" s="62"/>
      <c r="D972" s="62"/>
    </row>
    <row r="973" spans="3:4" ht="10.5">
      <c r="C973" s="62"/>
      <c r="D973" s="62"/>
    </row>
    <row r="974" spans="3:4" ht="10.5">
      <c r="C974" s="62"/>
      <c r="D974" s="62"/>
    </row>
    <row r="975" spans="3:4" ht="10.5">
      <c r="C975" s="62"/>
      <c r="D975" s="62"/>
    </row>
    <row r="976" spans="3:4" ht="10.5">
      <c r="C976" s="62"/>
      <c r="D976" s="62"/>
    </row>
    <row r="977" spans="3:4" ht="10.5">
      <c r="C977" s="62"/>
      <c r="D977" s="62"/>
    </row>
    <row r="978" spans="3:4" ht="10.5">
      <c r="C978" s="62"/>
      <c r="D978" s="62"/>
    </row>
    <row r="979" spans="3:4" ht="10.5">
      <c r="C979" s="62"/>
      <c r="D979" s="62"/>
    </row>
    <row r="980" spans="3:4" ht="10.5">
      <c r="C980" s="62"/>
      <c r="D980" s="62"/>
    </row>
    <row r="981" spans="3:4" ht="10.5">
      <c r="C981" s="62"/>
      <c r="D981" s="62"/>
    </row>
    <row r="982" spans="3:4" ht="10.5">
      <c r="C982" s="62"/>
      <c r="D982" s="62"/>
    </row>
    <row r="983" spans="3:4" ht="10.5">
      <c r="C983" s="62"/>
      <c r="D983" s="62"/>
    </row>
    <row r="984" spans="3:4" ht="10.5">
      <c r="C984" s="62"/>
      <c r="D984" s="62"/>
    </row>
    <row r="985" spans="3:4" ht="10.5">
      <c r="C985" s="62"/>
      <c r="D985" s="62"/>
    </row>
    <row r="986" spans="3:4" ht="10.5">
      <c r="C986" s="62"/>
      <c r="D986" s="62"/>
    </row>
    <row r="987" spans="3:4" ht="10.5">
      <c r="C987" s="62"/>
      <c r="D987" s="62"/>
    </row>
    <row r="988" spans="3:4" ht="10.5">
      <c r="C988" s="62"/>
      <c r="D988" s="62"/>
    </row>
    <row r="989" spans="3:4" ht="10.5">
      <c r="C989" s="62"/>
      <c r="D989" s="62"/>
    </row>
    <row r="990" spans="3:4" ht="10.5">
      <c r="C990" s="62"/>
      <c r="D990" s="62"/>
    </row>
    <row r="991" spans="3:4" ht="10.5">
      <c r="C991" s="62"/>
      <c r="D991" s="62"/>
    </row>
    <row r="992" spans="3:4" ht="10.5">
      <c r="C992" s="62"/>
      <c r="D992" s="62"/>
    </row>
    <row r="993" spans="3:4" ht="10.5">
      <c r="C993" s="62"/>
      <c r="D993" s="62"/>
    </row>
    <row r="994" spans="3:4" ht="10.5">
      <c r="C994" s="62"/>
      <c r="D994" s="62"/>
    </row>
    <row r="995" spans="3:4" ht="10.5">
      <c r="C995" s="62"/>
      <c r="D995" s="62"/>
    </row>
    <row r="996" spans="3:4" ht="10.5">
      <c r="C996" s="62"/>
      <c r="D996" s="62"/>
    </row>
    <row r="997" spans="3:4" ht="10.5">
      <c r="C997" s="62"/>
      <c r="D997" s="62"/>
    </row>
    <row r="998" spans="3:4" ht="10.5">
      <c r="C998" s="62"/>
      <c r="D998" s="62"/>
    </row>
    <row r="999" spans="3:4" ht="10.5">
      <c r="C999" s="62"/>
      <c r="D999" s="62"/>
    </row>
    <row r="1000" spans="3:4" ht="10.5">
      <c r="C1000" s="62"/>
      <c r="D1000" s="62"/>
    </row>
    <row r="1001" spans="3:4" ht="10.5">
      <c r="C1001" s="62"/>
      <c r="D1001" s="62"/>
    </row>
    <row r="1002" spans="3:4" ht="10.5">
      <c r="C1002" s="62"/>
      <c r="D1002" s="62"/>
    </row>
    <row r="1003" spans="3:4" ht="10.5">
      <c r="C1003" s="62"/>
      <c r="D1003" s="62"/>
    </row>
    <row r="1004" spans="3:4" ht="10.5">
      <c r="C1004" s="62"/>
      <c r="D1004" s="62"/>
    </row>
    <row r="1005" spans="3:4" ht="10.5">
      <c r="C1005" s="62"/>
      <c r="D1005" s="62"/>
    </row>
    <row r="1006" spans="3:4" ht="10.5">
      <c r="C1006" s="62"/>
      <c r="D1006" s="62"/>
    </row>
    <row r="1007" spans="3:4" ht="10.5">
      <c r="C1007" s="62"/>
      <c r="D1007" s="62"/>
    </row>
  </sheetData>
  <sheetProtection/>
  <mergeCells count="6">
    <mergeCell ref="B2:B3"/>
    <mergeCell ref="E2:F2"/>
    <mergeCell ref="C2:D2"/>
    <mergeCell ref="B52:B53"/>
    <mergeCell ref="C52:D52"/>
    <mergeCell ref="E52:F52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D8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140625" style="0" customWidth="1"/>
    <col min="2" max="2" width="59.7109375" style="37" customWidth="1"/>
    <col min="3" max="4" width="15.7109375" style="35" customWidth="1"/>
  </cols>
  <sheetData>
    <row r="2" spans="2:4" ht="16.5" customHeight="1" thickBot="1">
      <c r="B2" s="407"/>
      <c r="C2" s="920" t="s">
        <v>144</v>
      </c>
      <c r="D2" s="913"/>
    </row>
    <row r="3" spans="2:4" ht="16.5" customHeight="1">
      <c r="B3" s="407"/>
      <c r="C3" s="301">
        <v>2016</v>
      </c>
      <c r="D3" s="302">
        <v>2015</v>
      </c>
    </row>
    <row r="4" spans="2:4" ht="24.75" customHeight="1">
      <c r="B4" s="377" t="s">
        <v>555</v>
      </c>
      <c r="C4" s="836">
        <v>1061</v>
      </c>
      <c r="D4" s="837">
        <v>5008</v>
      </c>
    </row>
    <row r="5" spans="2:4" ht="24.75" customHeight="1" thickBot="1">
      <c r="B5" s="520" t="s">
        <v>556</v>
      </c>
      <c r="C5" s="164">
        <v>-2968</v>
      </c>
      <c r="D5" s="830">
        <v>-3947</v>
      </c>
    </row>
    <row r="6" spans="2:4" ht="24.75" customHeight="1" thickBot="1">
      <c r="B6" s="171" t="s">
        <v>557</v>
      </c>
      <c r="C6" s="339">
        <v>-1907</v>
      </c>
      <c r="D6" s="339">
        <v>1061</v>
      </c>
    </row>
    <row r="7" spans="2:4" ht="24.75" customHeight="1" thickBot="1">
      <c r="B7" s="722" t="s">
        <v>558</v>
      </c>
      <c r="C7" s="838">
        <v>362.33</v>
      </c>
      <c r="D7" s="838">
        <v>-201.59</v>
      </c>
    </row>
    <row r="8" spans="2:4" ht="24.75" customHeight="1" thickBot="1">
      <c r="B8" s="171" t="s">
        <v>458</v>
      </c>
      <c r="C8" s="339">
        <v>-1544.67</v>
      </c>
      <c r="D8" s="339">
        <v>859.41</v>
      </c>
    </row>
    <row r="9" spans="2:4" ht="16.5" customHeight="1">
      <c r="B9" s="197" t="s">
        <v>450</v>
      </c>
      <c r="C9" s="831">
        <v>-2968</v>
      </c>
      <c r="D9" s="831">
        <v>-3947</v>
      </c>
    </row>
    <row r="10" spans="2:4" ht="16.5" customHeight="1" thickBot="1">
      <c r="B10" s="197" t="s">
        <v>451</v>
      </c>
      <c r="C10" s="166">
        <v>564</v>
      </c>
      <c r="D10" s="831">
        <v>749.93</v>
      </c>
    </row>
    <row r="11" spans="2:4" ht="16.5" customHeight="1" thickBot="1">
      <c r="B11" s="171" t="s">
        <v>452</v>
      </c>
      <c r="C11" s="339">
        <v>-2404</v>
      </c>
      <c r="D11" s="339">
        <v>-3197.07</v>
      </c>
    </row>
    <row r="12" spans="2:4" ht="16.5" customHeight="1">
      <c r="B12" s="303"/>
      <c r="C12" s="333"/>
      <c r="D12" s="333"/>
    </row>
    <row r="13" spans="2:4" ht="16.5" customHeight="1" thickBot="1">
      <c r="B13" s="407"/>
      <c r="C13" s="920" t="s">
        <v>144</v>
      </c>
      <c r="D13" s="913"/>
    </row>
    <row r="14" spans="2:4" ht="16.5" customHeight="1" thickBot="1">
      <c r="B14" s="407"/>
      <c r="C14" s="301">
        <v>2016</v>
      </c>
      <c r="D14" s="302">
        <v>2015</v>
      </c>
    </row>
    <row r="15" spans="2:4" ht="21.75" customHeight="1" thickBot="1">
      <c r="B15" s="926" t="s">
        <v>559</v>
      </c>
      <c r="C15" s="926"/>
      <c r="D15" s="926"/>
    </row>
    <row r="16" spans="2:4" ht="16.5" customHeight="1">
      <c r="B16" s="520" t="s">
        <v>560</v>
      </c>
      <c r="C16" s="164">
        <v>-2968</v>
      </c>
      <c r="D16" s="830">
        <v>-3947</v>
      </c>
    </row>
    <row r="17" spans="2:4" ht="16.5" customHeight="1">
      <c r="B17" s="197" t="s">
        <v>561</v>
      </c>
      <c r="C17" s="166">
        <v>15874</v>
      </c>
      <c r="D17" s="831">
        <v>14140</v>
      </c>
    </row>
    <row r="18" spans="2:4" ht="16.5" customHeight="1" thickBot="1">
      <c r="B18" s="327" t="s">
        <v>562</v>
      </c>
      <c r="C18" s="168">
        <v>-17624</v>
      </c>
      <c r="D18" s="169">
        <v>-3607</v>
      </c>
    </row>
    <row r="19" spans="2:4" ht="16.5" customHeight="1" thickBot="1">
      <c r="B19" s="171" t="s">
        <v>450</v>
      </c>
      <c r="C19" s="339">
        <v>-4718</v>
      </c>
      <c r="D19" s="339">
        <v>6586</v>
      </c>
    </row>
    <row r="22" spans="2:4" ht="16.5" customHeight="1" thickBot="1">
      <c r="B22" s="407"/>
      <c r="C22" s="920" t="s">
        <v>144</v>
      </c>
      <c r="D22" s="913"/>
    </row>
    <row r="23" spans="2:4" ht="16.5" customHeight="1">
      <c r="B23" s="407"/>
      <c r="C23" s="301">
        <v>2016</v>
      </c>
      <c r="D23" s="302">
        <v>2015</v>
      </c>
    </row>
    <row r="24" spans="2:4" ht="16.5" customHeight="1">
      <c r="B24" s="170" t="s">
        <v>571</v>
      </c>
      <c r="C24" s="164">
        <v>59936</v>
      </c>
      <c r="D24" s="830">
        <v>46618</v>
      </c>
    </row>
    <row r="25" spans="2:4" ht="16.5" customHeight="1">
      <c r="B25" s="298" t="s">
        <v>569</v>
      </c>
      <c r="C25" s="166">
        <v>-16903</v>
      </c>
      <c r="D25" s="831">
        <v>2954</v>
      </c>
    </row>
    <row r="26" spans="2:4" ht="16.5" customHeight="1" thickBot="1">
      <c r="B26" s="300" t="s">
        <v>570</v>
      </c>
      <c r="C26" s="168">
        <v>20098</v>
      </c>
      <c r="D26" s="169">
        <v>8463</v>
      </c>
    </row>
    <row r="27" spans="2:4" ht="24.75" customHeight="1" thickBot="1">
      <c r="B27" s="171" t="s">
        <v>563</v>
      </c>
      <c r="C27" s="310">
        <v>63131</v>
      </c>
      <c r="D27" s="339">
        <v>58035</v>
      </c>
    </row>
    <row r="28" spans="2:4" ht="12.75">
      <c r="B28" s="19"/>
      <c r="C28" s="19"/>
      <c r="D28" s="19"/>
    </row>
    <row r="29" spans="2:4" ht="12.75">
      <c r="B29" s="19"/>
      <c r="C29" s="19"/>
      <c r="D29" s="19"/>
    </row>
    <row r="30" spans="2:4" ht="16.5" customHeight="1" thickBot="1">
      <c r="B30" s="407"/>
      <c r="C30" s="920" t="s">
        <v>144</v>
      </c>
      <c r="D30" s="913"/>
    </row>
    <row r="31" spans="2:4" ht="16.5" customHeight="1">
      <c r="B31" s="407"/>
      <c r="C31" s="301">
        <v>2016</v>
      </c>
      <c r="D31" s="302">
        <v>2015</v>
      </c>
    </row>
    <row r="32" spans="2:4" ht="16.5" customHeight="1">
      <c r="B32" s="170" t="s">
        <v>573</v>
      </c>
      <c r="C32" s="164">
        <v>15874</v>
      </c>
      <c r="D32" s="830">
        <v>14140</v>
      </c>
    </row>
    <row r="33" spans="2:4" ht="16.5" customHeight="1" thickBot="1">
      <c r="B33" s="300" t="s">
        <v>572</v>
      </c>
      <c r="C33" s="168">
        <v>-17624</v>
      </c>
      <c r="D33" s="169">
        <v>-3607</v>
      </c>
    </row>
    <row r="34" spans="2:4" ht="24.75" customHeight="1" thickBot="1">
      <c r="B34" s="171" t="s">
        <v>517</v>
      </c>
      <c r="C34" s="310">
        <v>-1750</v>
      </c>
      <c r="D34" s="339">
        <v>10533</v>
      </c>
    </row>
    <row r="35" spans="2:4" ht="12.75">
      <c r="B35" s="19"/>
      <c r="C35" s="19"/>
      <c r="D35" s="19"/>
    </row>
    <row r="36" spans="2:4" ht="12.75">
      <c r="B36" s="19"/>
      <c r="C36" s="19"/>
      <c r="D36" s="19"/>
    </row>
    <row r="37" spans="2:4" ht="12.75">
      <c r="B37" s="19"/>
      <c r="C37" s="19"/>
      <c r="D37" s="19"/>
    </row>
    <row r="38" spans="2:4" ht="12.75">
      <c r="B38" s="19"/>
      <c r="C38" s="19"/>
      <c r="D38" s="19"/>
    </row>
    <row r="39" spans="2:4" ht="12.75">
      <c r="B39" s="19"/>
      <c r="C39" s="19"/>
      <c r="D39" s="19"/>
    </row>
    <row r="40" spans="2:4" ht="12.75">
      <c r="B40" s="19"/>
      <c r="C40" s="19"/>
      <c r="D40" s="19"/>
    </row>
    <row r="41" spans="2:4" ht="12.75">
      <c r="B41" s="19"/>
      <c r="C41" s="19"/>
      <c r="D41" s="19"/>
    </row>
    <row r="42" spans="2:4" ht="12.75">
      <c r="B42" s="19"/>
      <c r="C42" s="19"/>
      <c r="D42" s="19"/>
    </row>
    <row r="43" spans="2:4" ht="12.75">
      <c r="B43" s="19"/>
      <c r="C43" s="19"/>
      <c r="D43" s="19"/>
    </row>
    <row r="44" spans="2:4" ht="12.75">
      <c r="B44" s="19"/>
      <c r="C44" s="19"/>
      <c r="D44" s="19"/>
    </row>
    <row r="45" spans="2:4" ht="12.75">
      <c r="B45" s="19"/>
      <c r="C45" s="19"/>
      <c r="D45" s="19"/>
    </row>
    <row r="46" spans="2:4" ht="12.75">
      <c r="B46" s="19"/>
      <c r="C46" s="19"/>
      <c r="D46" s="19"/>
    </row>
    <row r="47" spans="2:4" ht="12.75">
      <c r="B47" s="19"/>
      <c r="C47" s="19"/>
      <c r="D47" s="19"/>
    </row>
    <row r="48" spans="2:4" ht="12.75">
      <c r="B48" s="19"/>
      <c r="C48" s="19"/>
      <c r="D48" s="19"/>
    </row>
    <row r="49" spans="2:4" ht="12.75">
      <c r="B49" s="19"/>
      <c r="C49" s="19"/>
      <c r="D49" s="19"/>
    </row>
    <row r="50" spans="2:4" ht="12.75">
      <c r="B50" s="19"/>
      <c r="C50" s="19"/>
      <c r="D50" s="19"/>
    </row>
    <row r="51" spans="2:4" ht="12.75">
      <c r="B51" s="19"/>
      <c r="C51" s="19"/>
      <c r="D51" s="19"/>
    </row>
    <row r="52" spans="2:4" ht="12.75">
      <c r="B52" s="19"/>
      <c r="C52" s="19"/>
      <c r="D52" s="19"/>
    </row>
    <row r="53" spans="2:4" ht="12.75">
      <c r="B53" s="19"/>
      <c r="C53" s="19"/>
      <c r="D53" s="19"/>
    </row>
    <row r="54" spans="2:4" ht="12.75">
      <c r="B54" s="19"/>
      <c r="C54" s="19"/>
      <c r="D54" s="19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ht="12.75">
      <c r="B60" s="19"/>
      <c r="C60" s="19"/>
      <c r="D60" s="19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spans="2:4" ht="12.75">
      <c r="B69" s="42"/>
      <c r="C69"/>
      <c r="D69"/>
    </row>
    <row r="70" spans="2:4" ht="12.75">
      <c r="B70" s="42"/>
      <c r="C70"/>
      <c r="D70"/>
    </row>
    <row r="71" spans="2:4" ht="12.75">
      <c r="B71" s="42"/>
      <c r="C71"/>
      <c r="D71"/>
    </row>
    <row r="72" spans="2:4" ht="12.75">
      <c r="B72" s="42"/>
      <c r="C72"/>
      <c r="D72"/>
    </row>
    <row r="73" spans="2:4" ht="12.75">
      <c r="B73" s="42"/>
      <c r="C73"/>
      <c r="D73"/>
    </row>
    <row r="74" spans="2:4" ht="12.75">
      <c r="B74" s="42"/>
      <c r="C74"/>
      <c r="D74"/>
    </row>
    <row r="75" spans="2:4" ht="12.75">
      <c r="B75" s="42"/>
      <c r="C75"/>
      <c r="D75"/>
    </row>
    <row r="76" spans="2:4" ht="12.75">
      <c r="B76" s="42"/>
      <c r="C76"/>
      <c r="D76"/>
    </row>
    <row r="77" spans="2:4" ht="12.75">
      <c r="B77" s="42"/>
      <c r="C77"/>
      <c r="D77"/>
    </row>
    <row r="78" spans="2:4" ht="12.75">
      <c r="B78" s="42"/>
      <c r="C78"/>
      <c r="D78"/>
    </row>
    <row r="79" spans="2:4" ht="12.75">
      <c r="B79" s="42"/>
      <c r="C79"/>
      <c r="D79"/>
    </row>
    <row r="80" spans="2:4" ht="12.75">
      <c r="B80" s="42"/>
      <c r="C80"/>
      <c r="D80"/>
    </row>
    <row r="81" spans="2:4" ht="12.75">
      <c r="B81" s="42"/>
      <c r="C81"/>
      <c r="D81"/>
    </row>
    <row r="82" spans="2:4" ht="12.75">
      <c r="B82" s="42"/>
      <c r="C82"/>
      <c r="D82"/>
    </row>
    <row r="83" spans="2:4" ht="12.75">
      <c r="B83" s="42"/>
      <c r="C83"/>
      <c r="D83"/>
    </row>
    <row r="84" spans="2:4" ht="12.75">
      <c r="B84" s="42"/>
      <c r="C84"/>
      <c r="D84"/>
    </row>
    <row r="85" spans="2:4" ht="12.75">
      <c r="B85" s="42"/>
      <c r="C85"/>
      <c r="D85"/>
    </row>
    <row r="86" spans="2:4" ht="12.75">
      <c r="B86" s="42"/>
      <c r="C86"/>
      <c r="D86"/>
    </row>
    <row r="87" spans="2:4" ht="12.75">
      <c r="B87" s="42"/>
      <c r="C87"/>
      <c r="D87"/>
    </row>
    <row r="88" spans="2:4" ht="12.75">
      <c r="B88" s="42"/>
      <c r="C88"/>
      <c r="D88"/>
    </row>
  </sheetData>
  <sheetProtection/>
  <mergeCells count="5">
    <mergeCell ref="C2:D2"/>
    <mergeCell ref="C13:D13"/>
    <mergeCell ref="B15:D15"/>
    <mergeCell ref="C22:D22"/>
    <mergeCell ref="C30:D3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C1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5.7109375" style="72" customWidth="1"/>
    <col min="2" max="3" width="35.7109375" style="52" customWidth="1"/>
    <col min="4" max="16384" width="9.140625" style="21" customWidth="1"/>
  </cols>
  <sheetData>
    <row r="2" spans="1:3" ht="27" customHeight="1">
      <c r="A2" s="927" t="s">
        <v>486</v>
      </c>
      <c r="B2" s="928"/>
      <c r="C2" s="928"/>
    </row>
    <row r="3" spans="1:3" ht="15.75" customHeight="1" thickBot="1">
      <c r="A3" s="495" t="s">
        <v>195</v>
      </c>
      <c r="B3" s="496" t="s">
        <v>487</v>
      </c>
      <c r="C3" s="497" t="s">
        <v>488</v>
      </c>
    </row>
    <row r="4" spans="1:3" ht="15.75" customHeight="1" thickBot="1">
      <c r="A4" s="839">
        <v>10631</v>
      </c>
      <c r="B4" s="347">
        <v>16492</v>
      </c>
      <c r="C4" s="348">
        <v>48498</v>
      </c>
    </row>
    <row r="5" spans="1:3" ht="14.25">
      <c r="A5" s="498"/>
      <c r="B5" s="499"/>
      <c r="C5" s="499"/>
    </row>
    <row r="6" spans="2:3" ht="14.25">
      <c r="B6" s="92"/>
      <c r="C6" s="92"/>
    </row>
    <row r="7" spans="1:3" ht="27" customHeight="1">
      <c r="A7" s="927" t="s">
        <v>486</v>
      </c>
      <c r="B7" s="928"/>
      <c r="C7" s="928"/>
    </row>
    <row r="8" spans="1:3" ht="15.75" customHeight="1" thickBot="1">
      <c r="A8" s="495" t="s">
        <v>195</v>
      </c>
      <c r="B8" s="496" t="s">
        <v>487</v>
      </c>
      <c r="C8" s="497" t="s">
        <v>488</v>
      </c>
    </row>
    <row r="9" spans="1:3" ht="15.75" customHeight="1" thickBot="1">
      <c r="A9" s="839">
        <v>10294</v>
      </c>
      <c r="B9" s="347">
        <v>26890</v>
      </c>
      <c r="C9" s="348">
        <v>19604</v>
      </c>
    </row>
    <row r="10" spans="2:3" ht="14.25">
      <c r="B10" s="92"/>
      <c r="C10" s="92"/>
    </row>
  </sheetData>
  <sheetProtection/>
  <mergeCells count="2">
    <mergeCell ref="A2:C2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G59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.28125" style="18" customWidth="1"/>
    <col min="2" max="2" width="59.7109375" style="37" customWidth="1"/>
    <col min="3" max="4" width="15.7109375" style="37" customWidth="1"/>
    <col min="5" max="5" width="12.28125" style="59" customWidth="1"/>
    <col min="6" max="6" width="23.140625" style="19" customWidth="1"/>
    <col min="7" max="7" width="11.8515625" style="19" customWidth="1"/>
    <col min="8" max="16384" width="9.140625" style="19" customWidth="1"/>
  </cols>
  <sheetData>
    <row r="2" spans="2:4" ht="16.5" customHeight="1" thickBot="1">
      <c r="B2" s="278"/>
      <c r="C2" s="276" t="s">
        <v>526</v>
      </c>
      <c r="D2" s="277" t="s">
        <v>481</v>
      </c>
    </row>
    <row r="3" spans="2:7" ht="15" customHeight="1" thickBot="1">
      <c r="B3" s="171" t="s">
        <v>343</v>
      </c>
      <c r="C3" s="322">
        <f>C4+C5+C7</f>
        <v>48949829</v>
      </c>
      <c r="D3" s="323">
        <f>D4+D5+D7</f>
        <v>46258683</v>
      </c>
      <c r="E3" s="93"/>
      <c r="G3" s="61"/>
    </row>
    <row r="4" spans="2:6" ht="15" customHeight="1">
      <c r="B4" s="170" t="s">
        <v>379</v>
      </c>
      <c r="C4" s="500">
        <v>6458369</v>
      </c>
      <c r="D4" s="501">
        <v>5897129</v>
      </c>
      <c r="F4" s="61"/>
    </row>
    <row r="5" spans="2:6" ht="15" customHeight="1">
      <c r="B5" s="298" t="s">
        <v>121</v>
      </c>
      <c r="C5" s="299">
        <v>42491460</v>
      </c>
      <c r="D5" s="502">
        <v>40361554</v>
      </c>
      <c r="F5" s="61"/>
    </row>
    <row r="6" spans="2:6" ht="15" customHeight="1" thickBot="1">
      <c r="B6" s="298" t="s">
        <v>122</v>
      </c>
      <c r="C6" s="299">
        <v>35369113</v>
      </c>
      <c r="D6" s="502">
        <v>34184208</v>
      </c>
      <c r="F6" s="61"/>
    </row>
    <row r="7" spans="2:4" ht="15" customHeight="1" hidden="1" thickBot="1">
      <c r="B7" s="298" t="s">
        <v>78</v>
      </c>
      <c r="C7" s="299">
        <v>0</v>
      </c>
      <c r="D7" s="502">
        <v>0</v>
      </c>
    </row>
    <row r="8" spans="2:7" ht="15" customHeight="1" thickBot="1">
      <c r="B8" s="171" t="s">
        <v>344</v>
      </c>
      <c r="C8" s="322">
        <f>SUM(C9:C10,C13:C14)</f>
        <v>34174289</v>
      </c>
      <c r="D8" s="323">
        <f>SUM(D9:D10,D13:D14)</f>
        <v>33446644</v>
      </c>
      <c r="G8" s="61"/>
    </row>
    <row r="9" spans="2:6" ht="15" customHeight="1">
      <c r="B9" s="298" t="s">
        <v>379</v>
      </c>
      <c r="C9" s="299">
        <v>4125405</v>
      </c>
      <c r="D9" s="502">
        <v>3976187</v>
      </c>
      <c r="F9" s="61"/>
    </row>
    <row r="10" spans="2:4" ht="15" customHeight="1">
      <c r="B10" s="298" t="s">
        <v>123</v>
      </c>
      <c r="C10" s="299">
        <f>SUM(C11:C12)</f>
        <v>28267897</v>
      </c>
      <c r="D10" s="502">
        <f>SUM(D11:D12)</f>
        <v>26976422</v>
      </c>
    </row>
    <row r="11" spans="2:6" ht="15" customHeight="1">
      <c r="B11" s="298" t="s">
        <v>489</v>
      </c>
      <c r="C11" s="299">
        <v>5037182</v>
      </c>
      <c r="D11" s="502">
        <v>5825318</v>
      </c>
      <c r="F11" s="61"/>
    </row>
    <row r="12" spans="2:6" ht="15" customHeight="1">
      <c r="B12" s="298" t="s">
        <v>196</v>
      </c>
      <c r="C12" s="299">
        <v>23230715</v>
      </c>
      <c r="D12" s="502">
        <v>21151104</v>
      </c>
      <c r="F12" s="61"/>
    </row>
    <row r="13" spans="2:6" ht="15" customHeight="1">
      <c r="B13" s="298" t="s">
        <v>133</v>
      </c>
      <c r="C13" s="299">
        <v>56676</v>
      </c>
      <c r="D13" s="502">
        <v>1031029</v>
      </c>
      <c r="F13" s="61"/>
    </row>
    <row r="14" spans="2:6" ht="15" customHeight="1" thickBot="1">
      <c r="B14" s="298" t="s">
        <v>78</v>
      </c>
      <c r="C14" s="299">
        <v>1724311</v>
      </c>
      <c r="D14" s="502">
        <v>1463006</v>
      </c>
      <c r="F14" s="61"/>
    </row>
    <row r="15" spans="2:7" ht="15" customHeight="1" thickBot="1">
      <c r="B15" s="171" t="s">
        <v>337</v>
      </c>
      <c r="C15" s="322">
        <v>1228230</v>
      </c>
      <c r="D15" s="323">
        <v>1520728</v>
      </c>
      <c r="E15" s="93"/>
      <c r="F15" s="61"/>
      <c r="G15" s="61"/>
    </row>
    <row r="16" spans="2:7" ht="15" customHeight="1" thickBot="1">
      <c r="B16" s="171" t="s">
        <v>80</v>
      </c>
      <c r="C16" s="322">
        <v>228424</v>
      </c>
      <c r="D16" s="323">
        <v>183355</v>
      </c>
      <c r="E16" s="93"/>
      <c r="F16" s="61"/>
      <c r="G16" s="61"/>
    </row>
    <row r="17" spans="2:4" ht="15" customHeight="1" thickBot="1">
      <c r="B17" s="171" t="s">
        <v>345</v>
      </c>
      <c r="C17" s="322">
        <f>C3+C8+C15+C16</f>
        <v>84580772</v>
      </c>
      <c r="D17" s="323">
        <f>D3+D8+D15+D16</f>
        <v>81409410</v>
      </c>
    </row>
    <row r="18" spans="2:7" ht="15" customHeight="1" thickBot="1">
      <c r="B18" s="298" t="s">
        <v>346</v>
      </c>
      <c r="C18" s="299">
        <v>-2817495</v>
      </c>
      <c r="D18" s="502">
        <v>-2975864</v>
      </c>
      <c r="E18" s="94"/>
      <c r="G18" s="61"/>
    </row>
    <row r="19" spans="2:7" ht="15" customHeight="1" thickBot="1">
      <c r="B19" s="171" t="s">
        <v>347</v>
      </c>
      <c r="C19" s="322">
        <f>SUM(C17:C18)</f>
        <v>81763277</v>
      </c>
      <c r="D19" s="323">
        <f>SUM(D17:D18)</f>
        <v>78433546</v>
      </c>
      <c r="G19" s="61"/>
    </row>
    <row r="20" spans="2:4" ht="9.75" customHeight="1" thickBot="1">
      <c r="B20" s="304"/>
      <c r="C20" s="391"/>
      <c r="D20" s="391"/>
    </row>
    <row r="21" spans="2:4" ht="15" customHeight="1">
      <c r="B21" s="513" t="s">
        <v>119</v>
      </c>
      <c r="C21" s="896">
        <v>26909693</v>
      </c>
      <c r="D21" s="897">
        <v>26169938</v>
      </c>
    </row>
    <row r="22" spans="2:4" ht="15" customHeight="1" thickBot="1">
      <c r="B22" s="382" t="s">
        <v>120</v>
      </c>
      <c r="C22" s="898">
        <v>54853584</v>
      </c>
      <c r="D22" s="899">
        <v>52263608</v>
      </c>
    </row>
    <row r="23" spans="2:4" ht="16.5" customHeight="1">
      <c r="B23" s="84"/>
      <c r="C23" s="85"/>
      <c r="D23" s="95"/>
    </row>
    <row r="24" spans="2:4" ht="16.5" customHeight="1" hidden="1" thickBot="1">
      <c r="B24" s="278"/>
      <c r="C24" s="276"/>
      <c r="D24" s="277"/>
    </row>
    <row r="25" spans="2:4" ht="24.75" customHeight="1" hidden="1" thickBot="1">
      <c r="B25" s="171"/>
      <c r="C25" s="322"/>
      <c r="D25" s="323"/>
    </row>
    <row r="26" spans="2:4" ht="16.5" customHeight="1" hidden="1">
      <c r="B26" s="298"/>
      <c r="C26" s="299"/>
      <c r="D26" s="502"/>
    </row>
    <row r="27" spans="2:4" ht="24.75" customHeight="1" hidden="1" thickBot="1">
      <c r="B27" s="298"/>
      <c r="C27" s="299"/>
      <c r="D27" s="502"/>
    </row>
    <row r="28" spans="2:4" ht="24.75" customHeight="1" hidden="1" thickBot="1">
      <c r="B28" s="171"/>
      <c r="C28" s="322"/>
      <c r="D28" s="323"/>
    </row>
    <row r="29" spans="2:4" ht="16.5" customHeight="1">
      <c r="B29" s="96"/>
      <c r="C29" s="3"/>
      <c r="D29" s="2"/>
    </row>
    <row r="30" spans="2:4" ht="16.5" customHeight="1">
      <c r="B30" s="84"/>
      <c r="C30" s="85"/>
      <c r="D30" s="95"/>
    </row>
    <row r="31" spans="2:4" ht="16.5" customHeight="1">
      <c r="B31" s="278"/>
      <c r="C31" s="276" t="s">
        <v>526</v>
      </c>
      <c r="D31" s="277" t="s">
        <v>481</v>
      </c>
    </row>
    <row r="32" spans="2:4" ht="15" customHeight="1" thickBot="1">
      <c r="B32" s="503" t="s">
        <v>302</v>
      </c>
      <c r="C32" s="504"/>
      <c r="D32" s="504"/>
    </row>
    <row r="33" spans="2:4" ht="15" customHeight="1">
      <c r="B33" s="324" t="s">
        <v>348</v>
      </c>
      <c r="C33" s="325">
        <v>80043614</v>
      </c>
      <c r="D33" s="326">
        <v>76777938</v>
      </c>
    </row>
    <row r="34" spans="2:4" ht="15" customHeight="1" thickBot="1">
      <c r="B34" s="327" t="s">
        <v>160</v>
      </c>
      <c r="C34" s="328">
        <v>-226430</v>
      </c>
      <c r="D34" s="329">
        <v>-247198</v>
      </c>
    </row>
    <row r="35" spans="2:4" ht="15" customHeight="1" thickBot="1">
      <c r="B35" s="171" t="s">
        <v>349</v>
      </c>
      <c r="C35" s="322">
        <f>SUM(C33:C34)</f>
        <v>79817184</v>
      </c>
      <c r="D35" s="323">
        <f>SUM(D33:D34)</f>
        <v>76530740</v>
      </c>
    </row>
    <row r="36" spans="2:4" ht="15" customHeight="1" hidden="1">
      <c r="B36" s="505"/>
      <c r="C36" s="334"/>
      <c r="D36" s="391"/>
    </row>
    <row r="37" spans="2:4" ht="15" customHeight="1" thickBot="1">
      <c r="B37" s="503" t="s">
        <v>70</v>
      </c>
      <c r="C37" s="504"/>
      <c r="D37" s="504"/>
    </row>
    <row r="38" spans="2:4" ht="15" customHeight="1">
      <c r="B38" s="324" t="s">
        <v>350</v>
      </c>
      <c r="C38" s="325">
        <v>4537158</v>
      </c>
      <c r="D38" s="326">
        <v>4631472</v>
      </c>
    </row>
    <row r="39" spans="2:6" ht="15" customHeight="1" thickBot="1">
      <c r="B39" s="327" t="s">
        <v>71</v>
      </c>
      <c r="C39" s="328">
        <v>-2591065</v>
      </c>
      <c r="D39" s="329">
        <v>-2728666</v>
      </c>
      <c r="F39" s="61"/>
    </row>
    <row r="40" spans="2:4" ht="15" customHeight="1" thickBot="1">
      <c r="B40" s="171" t="s">
        <v>349</v>
      </c>
      <c r="C40" s="322">
        <f>SUM(C38:C39)</f>
        <v>1946093</v>
      </c>
      <c r="D40" s="323">
        <f>SUM(D38:D39)</f>
        <v>1902806</v>
      </c>
    </row>
    <row r="41" spans="2:4" ht="16.5" customHeight="1">
      <c r="B41" s="84"/>
      <c r="C41" s="85"/>
      <c r="D41" s="95"/>
    </row>
    <row r="42" ht="16.5" customHeight="1">
      <c r="D42" s="98"/>
    </row>
    <row r="43" spans="2:4" ht="16.5" customHeight="1" thickBot="1">
      <c r="B43" s="278"/>
      <c r="C43" s="276" t="s">
        <v>526</v>
      </c>
      <c r="D43" s="277" t="s">
        <v>481</v>
      </c>
    </row>
    <row r="44" spans="2:4" ht="15" customHeight="1" thickBot="1">
      <c r="B44" s="171" t="s">
        <v>175</v>
      </c>
      <c r="C44" s="322">
        <f>SUM(C45:C47)</f>
        <v>7667168</v>
      </c>
      <c r="D44" s="323">
        <f>SUM(D45:D47)</f>
        <v>6496455</v>
      </c>
    </row>
    <row r="45" spans="2:4" ht="15" customHeight="1">
      <c r="B45" s="324" t="s">
        <v>176</v>
      </c>
      <c r="C45" s="506">
        <v>2244468</v>
      </c>
      <c r="D45" s="326">
        <v>1855227</v>
      </c>
    </row>
    <row r="46" spans="2:4" ht="15" customHeight="1">
      <c r="B46" s="197" t="s">
        <v>177</v>
      </c>
      <c r="C46" s="299">
        <v>4590979</v>
      </c>
      <c r="D46" s="502">
        <v>3794792</v>
      </c>
    </row>
    <row r="47" spans="2:4" ht="15" customHeight="1">
      <c r="B47" s="197" t="s">
        <v>178</v>
      </c>
      <c r="C47" s="451">
        <v>831721</v>
      </c>
      <c r="D47" s="452">
        <v>846436</v>
      </c>
    </row>
    <row r="48" spans="2:4" ht="15" customHeight="1" thickBot="1">
      <c r="B48" s="327" t="s">
        <v>179</v>
      </c>
      <c r="C48" s="507">
        <v>-654009</v>
      </c>
      <c r="D48" s="508">
        <v>-619045</v>
      </c>
    </row>
    <row r="49" spans="2:4" ht="15" customHeight="1" thickBot="1">
      <c r="B49" s="171" t="s">
        <v>180</v>
      </c>
      <c r="C49" s="322">
        <f>SUM(C45:C48)</f>
        <v>7013159</v>
      </c>
      <c r="D49" s="323">
        <f>SUM(D45:D48)</f>
        <v>5877410</v>
      </c>
    </row>
    <row r="50" spans="2:4" ht="9.75" customHeight="1" hidden="1" thickBot="1">
      <c r="B50" s="303"/>
      <c r="C50" s="509"/>
      <c r="D50" s="509"/>
    </row>
    <row r="51" spans="2:4" ht="15" customHeight="1" thickBot="1">
      <c r="B51" s="178" t="s">
        <v>181</v>
      </c>
      <c r="C51" s="473"/>
      <c r="D51" s="473"/>
    </row>
    <row r="52" spans="2:4" ht="15" customHeight="1">
      <c r="B52" s="324" t="s">
        <v>176</v>
      </c>
      <c r="C52" s="510">
        <v>2005193</v>
      </c>
      <c r="D52" s="511">
        <v>1645833</v>
      </c>
    </row>
    <row r="53" spans="2:4" ht="15" customHeight="1">
      <c r="B53" s="197" t="s">
        <v>177</v>
      </c>
      <c r="C53" s="451">
        <v>4229557</v>
      </c>
      <c r="D53" s="452">
        <v>3466354</v>
      </c>
    </row>
    <row r="54" spans="2:4" ht="15" customHeight="1" thickBot="1">
      <c r="B54" s="327" t="s">
        <v>178</v>
      </c>
      <c r="C54" s="507">
        <v>778409</v>
      </c>
      <c r="D54" s="508">
        <v>765223</v>
      </c>
    </row>
    <row r="55" spans="2:4" ht="15" customHeight="1" thickBot="1">
      <c r="B55" s="171" t="s">
        <v>180</v>
      </c>
      <c r="C55" s="322">
        <f>SUM(C52:C54)</f>
        <v>7013159</v>
      </c>
      <c r="D55" s="323">
        <f>SUM(D52:D54)</f>
        <v>5877410</v>
      </c>
    </row>
    <row r="56" spans="2:4" ht="15" customHeight="1" thickBot="1">
      <c r="B56" s="171" t="s">
        <v>188</v>
      </c>
      <c r="C56" s="322">
        <v>-196644</v>
      </c>
      <c r="D56" s="323">
        <v>-181350</v>
      </c>
    </row>
    <row r="57" spans="2:4" ht="15" customHeight="1" thickBot="1">
      <c r="B57" s="171" t="s">
        <v>189</v>
      </c>
      <c r="C57" s="322">
        <v>6816515</v>
      </c>
      <c r="D57" s="323">
        <v>5696060</v>
      </c>
    </row>
    <row r="58" spans="2:4" ht="9.75" customHeight="1" thickBot="1">
      <c r="B58" s="415"/>
      <c r="C58" s="512"/>
      <c r="D58" s="304"/>
    </row>
    <row r="59" spans="2:4" ht="15" customHeight="1" thickBot="1">
      <c r="B59" s="171" t="s">
        <v>394</v>
      </c>
      <c r="C59" s="322">
        <v>659965</v>
      </c>
      <c r="D59" s="323">
        <v>518560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pk6000</dc:creator>
  <cp:keywords/>
  <dc:description/>
  <cp:lastModifiedBy>Filipkowska, Joanna, (mBank/DIR)</cp:lastModifiedBy>
  <cp:lastPrinted>2017-02-24T12:11:50Z</cp:lastPrinted>
  <dcterms:created xsi:type="dcterms:W3CDTF">2005-04-27T10:09:31Z</dcterms:created>
  <dcterms:modified xsi:type="dcterms:W3CDTF">2017-03-15T14:19:02Z</dcterms:modified>
  <cp:category/>
  <cp:version/>
  <cp:contentType/>
  <cp:contentStatus/>
</cp:coreProperties>
</file>